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ormed\Documents\Cross Ariane\Cross Ariane 2026\"/>
    </mc:Choice>
  </mc:AlternateContent>
  <bookViews>
    <workbookView xWindow="0" yWindow="0" windowWidth="19200" windowHeight="4740" activeTab="1"/>
  </bookViews>
  <sheets>
    <sheet name="GUIDE" sheetId="1" r:id="rId1"/>
    <sheet name="Team Summary" sheetId="2" r:id="rId2"/>
    <sheet name="Member List" sheetId="3" r:id="rId3"/>
    <sheet name="Hotel List" sheetId="4" r:id="rId4"/>
  </sheets>
  <calcPr calcId="162913"/>
</workbook>
</file>

<file path=xl/calcChain.xml><?xml version="1.0" encoding="utf-8"?>
<calcChain xmlns="http://schemas.openxmlformats.org/spreadsheetml/2006/main">
  <c r="R9" i="3" l="1"/>
  <c r="R10" i="3"/>
  <c r="R3" i="3" l="1"/>
  <c r="R4" i="3"/>
  <c r="R5" i="3"/>
  <c r="R6" i="3"/>
  <c r="R7" i="3"/>
  <c r="R8"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2" i="3"/>
  <c r="B2" i="3" l="1"/>
  <c r="B3" i="3"/>
  <c r="B4" i="3"/>
  <c r="B5" i="3"/>
  <c r="B6" i="3"/>
  <c r="B7" i="3"/>
  <c r="B8" i="3"/>
  <c r="B9" i="3"/>
  <c r="B10" i="3"/>
  <c r="B11" i="3"/>
  <c r="B12" i="3"/>
  <c r="B13" i="3"/>
  <c r="B14" i="3"/>
  <c r="B15" i="3"/>
  <c r="B16" i="3"/>
  <c r="B17" i="3"/>
  <c r="B18" i="3"/>
  <c r="B19" i="3" l="1"/>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J30" i="2"/>
  <c r="J29" i="2"/>
  <c r="J28" i="2"/>
  <c r="J27" i="2"/>
  <c r="J26" i="2"/>
  <c r="J25" i="2"/>
  <c r="Q2" i="3"/>
  <c r="Q76" i="3"/>
  <c r="P76" i="3"/>
  <c r="H76" i="3" s="1"/>
  <c r="Q75" i="3"/>
  <c r="P75" i="3"/>
  <c r="H75" i="3" s="1"/>
  <c r="Q74" i="3"/>
  <c r="P74" i="3"/>
  <c r="H74" i="3" s="1"/>
  <c r="Q73" i="3"/>
  <c r="P73" i="3"/>
  <c r="H73" i="3" s="1"/>
  <c r="Q72" i="3"/>
  <c r="P72" i="3"/>
  <c r="H72" i="3" s="1"/>
  <c r="Q71" i="3"/>
  <c r="P71" i="3"/>
  <c r="H71" i="3" s="1"/>
  <c r="Q70" i="3"/>
  <c r="P70" i="3"/>
  <c r="H70" i="3" s="1"/>
  <c r="Q69" i="3"/>
  <c r="P69" i="3"/>
  <c r="H69" i="3" s="1"/>
  <c r="Q68" i="3"/>
  <c r="P68" i="3"/>
  <c r="H68" i="3" s="1"/>
  <c r="Q67" i="3"/>
  <c r="P67" i="3"/>
  <c r="H67" i="3"/>
  <c r="Q66" i="3"/>
  <c r="P66" i="3"/>
  <c r="H66" i="3" s="1"/>
  <c r="Q65" i="3"/>
  <c r="P65" i="3"/>
  <c r="H65" i="3" s="1"/>
  <c r="Q64" i="3"/>
  <c r="P64" i="3"/>
  <c r="H64" i="3" s="1"/>
  <c r="Q63" i="3"/>
  <c r="P63" i="3"/>
  <c r="H63" i="3"/>
  <c r="Q62" i="3"/>
  <c r="P62" i="3"/>
  <c r="H62" i="3" s="1"/>
  <c r="Q61" i="3"/>
  <c r="P61" i="3"/>
  <c r="H61" i="3" s="1"/>
  <c r="Q60" i="3"/>
  <c r="P60" i="3"/>
  <c r="H60" i="3" s="1"/>
  <c r="Q59" i="3"/>
  <c r="P59" i="3"/>
  <c r="H59" i="3"/>
  <c r="Q58" i="3"/>
  <c r="P58" i="3"/>
  <c r="H58" i="3" s="1"/>
  <c r="Q57" i="3"/>
  <c r="P57" i="3"/>
  <c r="H57" i="3" s="1"/>
  <c r="Q56" i="3"/>
  <c r="P56" i="3"/>
  <c r="H56" i="3" s="1"/>
  <c r="Q55" i="3"/>
  <c r="P55" i="3"/>
  <c r="H55" i="3"/>
  <c r="Q54" i="3"/>
  <c r="P54" i="3"/>
  <c r="H54" i="3" s="1"/>
  <c r="Q53" i="3"/>
  <c r="P53" i="3"/>
  <c r="H53" i="3" s="1"/>
  <c r="Q52" i="3"/>
  <c r="P52" i="3"/>
  <c r="H52" i="3" s="1"/>
  <c r="Q51" i="3"/>
  <c r="P51" i="3"/>
  <c r="H51" i="3"/>
  <c r="Q50" i="3"/>
  <c r="P50" i="3"/>
  <c r="H50" i="3" s="1"/>
  <c r="Q49" i="3"/>
  <c r="P49" i="3"/>
  <c r="H49" i="3" s="1"/>
  <c r="Q48" i="3"/>
  <c r="P48" i="3"/>
  <c r="H48" i="3" s="1"/>
  <c r="Q47" i="3"/>
  <c r="P47" i="3"/>
  <c r="H47" i="3" s="1"/>
  <c r="Q46" i="3"/>
  <c r="P46" i="3"/>
  <c r="H46" i="3" s="1"/>
  <c r="Q45" i="3"/>
  <c r="P45" i="3"/>
  <c r="H45" i="3" s="1"/>
  <c r="Q44" i="3"/>
  <c r="P44" i="3"/>
  <c r="H44" i="3" s="1"/>
  <c r="Q43" i="3"/>
  <c r="P43" i="3"/>
  <c r="H43" i="3" s="1"/>
  <c r="Q42" i="3"/>
  <c r="P42" i="3"/>
  <c r="H42" i="3" s="1"/>
  <c r="Q41" i="3"/>
  <c r="P41" i="3"/>
  <c r="H41" i="3" s="1"/>
  <c r="Q40" i="3"/>
  <c r="P40" i="3"/>
  <c r="H40" i="3" s="1"/>
  <c r="Q39" i="3"/>
  <c r="P39" i="3"/>
  <c r="H39" i="3" s="1"/>
  <c r="Q38" i="3"/>
  <c r="P38" i="3"/>
  <c r="H38" i="3" s="1"/>
  <c r="Q37" i="3"/>
  <c r="P37" i="3"/>
  <c r="H37" i="3"/>
  <c r="Q36" i="3"/>
  <c r="P36" i="3"/>
  <c r="H36" i="3" s="1"/>
  <c r="Q35" i="3"/>
  <c r="P35" i="3"/>
  <c r="H35" i="3"/>
  <c r="Q34" i="3"/>
  <c r="P34" i="3"/>
  <c r="H34" i="3" s="1"/>
  <c r="Q33" i="3"/>
  <c r="P33" i="3"/>
  <c r="H33" i="3" s="1"/>
  <c r="Q32" i="3"/>
  <c r="P32" i="3"/>
  <c r="H32" i="3" s="1"/>
  <c r="Q31" i="3"/>
  <c r="P31" i="3"/>
  <c r="H31" i="3" s="1"/>
  <c r="Q30" i="3"/>
  <c r="P30" i="3"/>
  <c r="H30" i="3" s="1"/>
  <c r="Q29" i="3"/>
  <c r="P29" i="3"/>
  <c r="H29" i="3"/>
  <c r="Q28" i="3"/>
  <c r="P28" i="3"/>
  <c r="H28" i="3" s="1"/>
  <c r="Q27" i="3"/>
  <c r="P27" i="3"/>
  <c r="H27" i="3" s="1"/>
  <c r="Q26" i="3"/>
  <c r="P26" i="3"/>
  <c r="Q25" i="3"/>
  <c r="P25" i="3"/>
  <c r="H25" i="3" s="1"/>
  <c r="Q24" i="3"/>
  <c r="P24" i="3"/>
  <c r="H24" i="3" s="1"/>
  <c r="Q23" i="3"/>
  <c r="P23" i="3"/>
  <c r="H23" i="3"/>
  <c r="Q22" i="3"/>
  <c r="P22" i="3"/>
  <c r="H22" i="3" s="1"/>
  <c r="Q21" i="3"/>
  <c r="P21" i="3"/>
  <c r="H21" i="3" s="1"/>
  <c r="Q20" i="3"/>
  <c r="P20" i="3"/>
  <c r="H20" i="3" s="1"/>
  <c r="Q19" i="3"/>
  <c r="P19" i="3"/>
  <c r="H19" i="3" s="1"/>
  <c r="Q18" i="3"/>
  <c r="P18" i="3"/>
  <c r="H18" i="3" s="1"/>
  <c r="Q17" i="3"/>
  <c r="P17" i="3"/>
  <c r="H17" i="3" s="1"/>
  <c r="Q16" i="3"/>
  <c r="P16" i="3"/>
  <c r="H16" i="3" s="1"/>
  <c r="Q15" i="3"/>
  <c r="P15" i="3"/>
  <c r="H15" i="3"/>
  <c r="Q14" i="3"/>
  <c r="P14" i="3"/>
  <c r="Q13" i="3"/>
  <c r="P13" i="3"/>
  <c r="H13" i="3"/>
  <c r="Q12" i="3"/>
  <c r="P12" i="3"/>
  <c r="Q11" i="3"/>
  <c r="P11" i="3"/>
  <c r="Q10" i="3"/>
  <c r="P10" i="3"/>
  <c r="Q9" i="3"/>
  <c r="P9" i="3"/>
  <c r="Q8" i="3"/>
  <c r="P8" i="3"/>
  <c r="Q7" i="3"/>
  <c r="P7" i="3"/>
  <c r="Q6" i="3"/>
  <c r="P6" i="3"/>
  <c r="Q5" i="3"/>
  <c r="P5" i="3"/>
  <c r="Q4" i="3"/>
  <c r="P4" i="3"/>
  <c r="Q3" i="3"/>
  <c r="P3" i="3"/>
  <c r="P2" i="3"/>
  <c r="H2" i="3" l="1"/>
  <c r="F29" i="2"/>
  <c r="F31" i="2"/>
  <c r="F33" i="2" s="1"/>
  <c r="F28" i="2"/>
  <c r="F27" i="2"/>
  <c r="H11" i="3"/>
  <c r="H10" i="3"/>
  <c r="H8" i="3"/>
  <c r="H5" i="3"/>
  <c r="H7" i="3"/>
  <c r="H6" i="3"/>
  <c r="H3" i="3"/>
  <c r="H9" i="3"/>
  <c r="H12" i="3"/>
  <c r="H4" i="3"/>
  <c r="F24" i="2" l="1"/>
</calcChain>
</file>

<file path=xl/sharedStrings.xml><?xml version="1.0" encoding="utf-8"?>
<sst xmlns="http://schemas.openxmlformats.org/spreadsheetml/2006/main" count="212" uniqueCount="187">
  <si>
    <t>GUIDE</t>
  </si>
  <si>
    <t>REGISTRATION FORM</t>
  </si>
  <si>
    <t>Caption</t>
  </si>
  <si>
    <t>To complete</t>
  </si>
  <si>
    <t>Automatic</t>
  </si>
  <si>
    <t>Ok</t>
  </si>
  <si>
    <t>Error</t>
  </si>
  <si>
    <t>Team summary</t>
  </si>
  <si>
    <t>Participants</t>
  </si>
  <si>
    <t>T-shirts sizes</t>
  </si>
  <si>
    <t>S</t>
  </si>
  <si>
    <t>Race</t>
  </si>
  <si>
    <t>M</t>
  </si>
  <si>
    <t>2.5km</t>
  </si>
  <si>
    <t>L</t>
  </si>
  <si>
    <t>5km</t>
  </si>
  <si>
    <t>XL</t>
  </si>
  <si>
    <t>10km</t>
  </si>
  <si>
    <t>#</t>
  </si>
  <si>
    <t>Firstname</t>
  </si>
  <si>
    <t>Lastname</t>
  </si>
  <si>
    <t>Cat.</t>
  </si>
  <si>
    <t>T-shirt size</t>
  </si>
  <si>
    <t>Notes</t>
  </si>
  <si>
    <t xml:space="preserve">Cat ok ? </t>
  </si>
  <si>
    <t>Cat letter</t>
  </si>
  <si>
    <t>Cat number</t>
  </si>
  <si>
    <t>Relay</t>
  </si>
  <si>
    <t>Team</t>
  </si>
  <si>
    <t>Team / Company Name</t>
  </si>
  <si>
    <t>Team Captain</t>
  </si>
  <si>
    <t>SURNAME:</t>
  </si>
  <si>
    <t>Name:</t>
  </si>
  <si>
    <t>E-mail:</t>
  </si>
  <si>
    <t>Tel. (work):</t>
  </si>
  <si>
    <t>Mobile:</t>
  </si>
  <si>
    <t>Address:</t>
  </si>
  <si>
    <t>ZIP code:</t>
  </si>
  <si>
    <t>Country:</t>
  </si>
  <si>
    <t>Payment details</t>
  </si>
  <si>
    <t>Bank Transfer to:</t>
  </si>
  <si>
    <t>Account Name:</t>
  </si>
  <si>
    <t>Account Number (IBAN) :</t>
  </si>
  <si>
    <t>Bank Identifier Code (BIC) :</t>
  </si>
  <si>
    <t>Reference</t>
  </si>
  <si>
    <t>Receipt of payment latests on:</t>
  </si>
  <si>
    <t>Cancellations</t>
  </si>
  <si>
    <t>After this deadline, further refund claims will have to be disregarded.</t>
  </si>
  <si>
    <t>Adult</t>
  </si>
  <si>
    <t>3XL</t>
  </si>
  <si>
    <t>2XL</t>
  </si>
  <si>
    <t>Food</t>
  </si>
  <si>
    <t>Gender</t>
  </si>
  <si>
    <t>Birth Date</t>
  </si>
  <si>
    <t>Hôtel</t>
  </si>
  <si>
    <t>Site web</t>
  </si>
  <si>
    <t>COMITE ARIANE CROSS </t>
  </si>
  <si>
    <t>190 ALLEE MONTESQUIEU 33290 LE PIAN MEDOC</t>
  </si>
  <si>
    <t>FR76 3000 4025 1900 0100 9532 449</t>
  </si>
  <si>
    <t>BNPAFRPPXXX</t>
  </si>
  <si>
    <t>NB of Participants:</t>
  </si>
  <si>
    <t>Tarif + code associé</t>
  </si>
  <si>
    <t>Registration fees (220 € / Participant)</t>
  </si>
  <si>
    <t>Hotel (For information to be booked and paid individually)</t>
  </si>
  <si>
    <t>ARIANE CROSS 2026</t>
  </si>
  <si>
    <t>"Team Name" and "Ariane Cross 2026"</t>
  </si>
  <si>
    <t>15 May 2026</t>
  </si>
  <si>
    <t>For cancellations sent to us before 31th of July 2026, a cancellation fee of 100 € will be applied.</t>
  </si>
  <si>
    <t>If a team member is unable to attend the Ariane Cross 2026, a substitute delegate is always welcome at no extra charge.</t>
  </si>
  <si>
    <t>9, 10 October, Milano, Italy</t>
  </si>
  <si>
    <t>Proximité du lieu</t>
  </si>
  <si>
    <t>Distance</t>
  </si>
  <si>
    <t>Distance métro</t>
  </si>
  <si>
    <t>Nombre de chambres</t>
  </si>
  <si>
    <t>Contacts</t>
  </si>
  <si>
    <t>Hotel Rossovino</t>
  </si>
  <si>
    <t>Palazzo del Ghiaccio, Via Giovanni Battista Piranesi, 14, 20137 Milano</t>
  </si>
  <si>
    <t>1 minute à pied</t>
  </si>
  <si>
    <t>Métro M4 : plusieurs stations à 10 minutes</t>
  </si>
  <si>
    <t>https://www.hotelrossovino.it</t>
  </si>
  <si>
    <t>info@hotelrossovino.it</t>
  </si>
  <si>
    <t>Piranesi 246</t>
  </si>
  <si>
    <t>5 minutes à pied</t>
  </si>
  <si>
    <t>https://www.piranesi246.com</t>
  </si>
  <si>
    <t>info@piranesi246.com</t>
  </si>
  <si>
    <t>Hotel America</t>
  </si>
  <si>
    <t>11 minutes à pied</t>
  </si>
  <si>
    <t>Métro M4 : plusieurs stations à 5 minutes</t>
  </si>
  <si>
    <t>8</t>
  </si>
  <si>
    <t>https://www.milanohotelamerica.it</t>
  </si>
  <si>
    <t>info@milanohotelamerica.it</t>
  </si>
  <si>
    <t>≈ 120 €/nuit chambre double, petit-déjeuner inclus</t>
  </si>
  <si>
    <t>Hotel Molise 2</t>
  </si>
  <si>
    <t>14 minutes à pied</t>
  </si>
  <si>
    <t>Tram/bus à ~4–5 min à pied, desservant le centre-ville et d’autres lignes urbaines</t>
  </si>
  <si>
    <t>30</t>
  </si>
  <si>
    <t>https://www.hotelmolise2.it</t>
  </si>
  <si>
    <t>info@hotelmolise2.it</t>
  </si>
  <si>
    <t>Hotel Delizia</t>
  </si>
  <si>
    <t>16 minutes à pied</t>
  </si>
  <si>
    <t>14</t>
  </si>
  <si>
    <t>https://www.hoteldelizia.com</t>
  </si>
  <si>
    <t>info@hoteldelizia.com</t>
  </si>
  <si>
    <t>Hotel Perugino</t>
  </si>
  <si>
    <t>18 minutes à pied</t>
  </si>
  <si>
    <t>Arrêts de bus et de tram à quelques minutes à pied</t>
  </si>
  <si>
    <t>35</t>
  </si>
  <si>
    <t>https://www.hotelperugino.it</t>
  </si>
  <si>
    <t>info@hotelperugino.it</t>
  </si>
  <si>
    <t>Les réservations pour le mois d’octobre ouvriront au mois de juin. Pas de convention.</t>
  </si>
  <si>
    <t>Kleos Hotel Milano</t>
  </si>
  <si>
    <t>20 minutes à pied, 10 minutes avec le bus 90</t>
  </si>
  <si>
    <t>Métro M4 : plusieurs stations à 3 minutes</t>
  </si>
  <si>
    <t>54</t>
  </si>
  <si>
    <t>https://www.kleoshotelmilano.com</t>
  </si>
  <si>
    <t>sales@kleoshotelmilano.com</t>
  </si>
  <si>
    <t>Communiquer le code ARIANE CROSS. Les demandes de réservation doivent être envoyées à l’adresse sales@kleoshotelmilano.com
 en bénéficiant des tarifs suivants :
179,00 € B&amp;B pour une chambre DUS Premium la nuit du 09/10/26 (période concomitante avec le salon, haute affluence)
149,00 € B&amp;B pour une chambre DUS Premium la nuit du 10/10/26
129,00 € B&amp;B pour une chambre DUS Premium la nuit du 11/10/26
Supplément 2ᵉ personne : 30,00 € par personne et par nuit, petit-déjeuner inclus
Tarifs spéciaux :
Les tarifs sont indiqués par chambre et par nuit, et incluent le petit-déjeuner.
La taxe de séjour de 7,40 € par personne et par nuit n’est pas incluse.</t>
  </si>
  <si>
    <t>Hotel Golden</t>
  </si>
  <si>
    <t>20 minutes à pied</t>
  </si>
  <si>
    <t>45</t>
  </si>
  <si>
    <t>https://www.goldenhotelmilano.it</t>
  </si>
  <si>
    <t>info@goldenhotelmilano.it</t>
  </si>
  <si>
    <t>≈ 110 €/nuit chambre double, petit-déjeuner disponible avec supplément</t>
  </si>
  <si>
    <t>Hotel Dateo</t>
  </si>
  <si>
    <t>16</t>
  </si>
  <si>
    <t>https://www.hoteldateo.com</t>
  </si>
  <si>
    <t>info@hoteldateo.it</t>
  </si>
  <si>
    <t>Hotel 22 Marzo</t>
  </si>
  <si>
    <t>https://www.hotel22marzo.it</t>
  </si>
  <si>
    <t>info@hotel22marzo.it</t>
  </si>
  <si>
    <t>15 minutes en voiture</t>
  </si>
  <si>
    <t>Métro M3 : Gare Centrale à 3 min à pied</t>
  </si>
  <si>
    <t>100</t>
  </si>
  <si>
    <t>https://www.hotel-bb.com</t>
  </si>
  <si>
    <t>à partir du site internet</t>
  </si>
  <si>
    <t>Smarthotel Re Milano</t>
  </si>
  <si>
    <t>Comprensorio Parco Nord, Via Massimo Gorki, 100, 20092 Cinisello Balsamo - MI</t>
  </si>
  <si>
    <t>Métro M5 Bignami : 20 min à pied / 10 min en tram 31</t>
  </si>
  <si>
    <t>40</t>
  </si>
  <si>
    <t>re@bbhotels.it</t>
  </si>
  <si>
    <t>Cosmo Hotel Palace</t>
  </si>
  <si>
    <t>16 minutes à pied, 10 minutes avec le tram 31</t>
  </si>
  <si>
    <t>Métro M5 Bignami : 16 min en tram 31</t>
  </si>
  <si>
    <t>201</t>
  </si>
  <si>
    <t>https://www.cosmohotelpalace.it</t>
  </si>
  <si>
    <t>info@cosmohotelpalace.it</t>
  </si>
  <si>
    <r>
      <t xml:space="preserve">≈ 115 €/nuit chambre double
Remise de 12 % pour chaque réservation en ligne en utilisant le code </t>
    </r>
    <r>
      <rPr>
        <b/>
        <sz val="11"/>
        <color rgb="FF000000"/>
        <rFont val="Calibri"/>
        <family val="2"/>
      </rPr>
      <t>ARIANECROSS</t>
    </r>
  </si>
  <si>
    <t>Starhotels Tourist Milan</t>
  </si>
  <si>
    <t>20 minutes à pied, 7 minutes avec le tram 31</t>
  </si>
  <si>
    <t>Métro M5 Bignami : 1 min à pied</t>
  </si>
  <si>
    <t>https://www.starhotels.com/tourist-milan</t>
  </si>
  <si>
    <t>Hotel Arcimboldi</t>
  </si>
  <si>
    <t>22 minutes à pied, 9 minutes avec le tram 31</t>
  </si>
  <si>
    <t>Métro M5 Bignami : 2 minutes à pied</t>
  </si>
  <si>
    <t>216 (207 doubles et 9 triples)</t>
  </si>
  <si>
    <t>https://www.hotelarcimboldi.it</t>
  </si>
  <si>
    <t>arcimboldi@operaser.it</t>
  </si>
  <si>
    <t>≈ 100 €/nuit chambre double
Pas de convention. Les invités pourront réserver  sur notre site. Le tarif en ligne représente la meilleure offre que nous puissions proposer, car il est déjà réduit.</t>
  </si>
  <si>
    <t>Aurum Aparthotels – Milano Bicocca</t>
  </si>
  <si>
    <t>24 minutes à pied, 10 minutes avec le tram 31</t>
  </si>
  <si>
    <t>Métro M5 Bignami : 4 minutes à pied</t>
  </si>
  <si>
    <t>30 appartements 2 pièces, 10 appartements 3 pièces, plusieurs 4 pièces</t>
  </si>
  <si>
    <t>https://www.residencemilano.org/struttura</t>
  </si>
  <si>
    <t>admin@aurumaparthotels.com</t>
  </si>
  <si>
    <t>Visit
Limited availability, subject to reaching maximum capacity</t>
  </si>
  <si>
    <r>
      <rPr>
        <b/>
        <sz val="12"/>
        <color theme="1"/>
        <rFont val="Avenir"/>
      </rPr>
      <t>Team Validity:</t>
    </r>
    <r>
      <rPr>
        <sz val="12"/>
        <color theme="1"/>
        <rFont val="Avenir"/>
      </rPr>
      <t xml:space="preserve"> To be valid, a relay team must consist of 4 runners with the following categories:</t>
    </r>
  </si>
  <si>
    <r>
      <rPr>
        <b/>
        <sz val="12"/>
        <color theme="1"/>
        <rFont val="Avenir"/>
      </rPr>
      <t>Relay</t>
    </r>
    <r>
      <rPr>
        <sz val="12"/>
        <color theme="1"/>
        <rFont val="Avenir"/>
      </rPr>
      <t xml:space="preserve"> In the "Member List" sheet, fill in the "Relay" column with the relay number (from 1 to 5 per team maximum)</t>
    </r>
  </si>
  <si>
    <r>
      <rPr>
        <b/>
        <sz val="12"/>
        <color theme="1"/>
        <rFont val="Avenir"/>
      </rPr>
      <t>Please enter your data directly in the blue cells (do not copy and paste) in the "Team Summary" and "Member List" sheets</t>
    </r>
    <r>
      <rPr>
        <sz val="12"/>
        <color theme="1"/>
        <rFont val="Avenir"/>
      </rPr>
      <t xml:space="preserve">
</t>
    </r>
  </si>
  <si>
    <t>1 Female (under 40, older accepted)</t>
  </si>
  <si>
    <t>1 Male (under 40, older accepted)</t>
  </si>
  <si>
    <t>1 Female (40 or over)</t>
  </si>
  <si>
    <t>1 Male (40 or over)</t>
  </si>
  <si>
    <t>Other Hotel</t>
  </si>
  <si>
    <t>≈ 130 €/nuit chambre double
Les réservations pour le mois d’octobre ouvriront au mois de avril</t>
  </si>
  <si>
    <t>14 appartements</t>
  </si>
  <si>
    <t>1 suite : ≈ 236 €/nuit – tarif réduit ≈ 212 €
2 chambres supérieures : ≈ 195 €/nuit – tarif réduit ≈ 176 €
7 appartements deux‑pièces : ≈ 184 €/nuit – tarif réduit ≈ 166 €
4 studios : ≈ 168 €/nuit – tarif réduit ≈ 151 €
En mentionnant l’événement Ariane Cross - 10 octobre. Taxe de séjour 9,50 € par jour et par personne</t>
  </si>
  <si>
    <t>≈ 70 €/nuit chambre simple
≈ 80 €/nuit chambre DUS
≈ 90 €/nuit chambre double (lits jumeaux / lit double)
≈ 120 €/nuit chambre triple
7,40 € taxe de séjour par personne et par nuit. Les prix incluent le petit-déjeuner.</t>
  </si>
  <si>
    <t>≈ 120 €/nuit chambre double, petit-déjeuner inclus.
Les réservations pour le mois d’octobre ouvriront au mois de avril</t>
  </si>
  <si>
    <t>≈ 90 €/nuit chambre simple
≈ 210 €/nuit chambre double
• Code Coupon : ariane-cross
• Avantage : 10 % de réduction sur tous les types de chambres et tarifs.
• Validité : Pour tous les séjours compris entre le 08/10/2026 et le 10/10/2026.
• Où réserver : Le code peut être utilisé directement sur notre site officiel : www.hoteldateo.com
Il suffira de se rendre sur le site, de sélectionner les dates souhaitées et de saisir le coupon dans le champ prévu « Code Promo/Remise » lors de la réservation. En alternative, les invités peuvent mentionner le code en  envoyant un e-mail ou en  contactant par téléphone</t>
  </si>
  <si>
    <t>≈ 130 €/nuit chambre simple
≈ 170 €/nuit chambre double
≈ 220 €/nuit chambre triple
Les tarifs remboursables entraînent un supplément de 20 %. Aucune réduction ni convention ne peut être appliquée.</t>
  </si>
  <si>
    <t>B&amp;B Hotel Milano Central Station*</t>
  </si>
  <si>
    <t>Le code de réduction ARIANECROSS, d’une valeur de 10 %, a été activé.
La remise est valable pour les réservations effectuées sur le site internet bbhotels.com et s’applique à toutes les typologies de chambres au tarif FLEX du site, pour des séjours du 09/10/2026 au 11/10/2026 dans les hôtels suivants :
B&amp;B HOTEL Milano Cenisio-Garibaldi, B&amp;B HOTEL Cologno Studios, B&amp;B HOTEL Milano Duomo City Center, B&amp;B HOTEL Milano San Siro, B&amp;B HOTEL Milano Sesto Marelli, B&amp;B HOTEL Milano Portello, B&amp;B HOTEL Milano La Spezia, B&amp;B HOTEL Milano Ornato, B&amp;B HOTEL Milano Sant’Ambrogio et B&amp;B HOTEL Milano Central Station.
Modalités de réservation :
Saisir le code de réduction ARIANECROSS (en majuscules) dans la section « Discount Code » sur la page d’accueil. Le système appliquera automatiquement la réduction.</t>
  </si>
  <si>
    <t>https://direct-book.com/properties/bbhotelssmarthotelremilanodirect?locale=it&amp;items[0][adults]=1&amp;items[0][children]=0&amp;items[0][infants]=0&amp;currency=EUR&amp;checkInDate=2026-02-11&amp;checkOutDate=2026-02-12&amp;trackPage=yes</t>
  </si>
  <si>
    <t>≈ 77 €/nuit chambre double
Deux types de chambres sont disponibles : chambre double et chambre double avec canapé-lit. Aucune remise ni convention tarifaire ne s’applique.</t>
  </si>
  <si>
    <t>reservations.tourist.mi@starhotels.it</t>
  </si>
  <si>
    <t>≈ 120 €/nuit chambre simple
≈ 145 €/nuit chambre double
≈ 185 €/nuit chambre triple
Les tarifs incluent le petit-déjeuner buffet. La taxe de séjour de 10,00 € par personne et par jour n’est pas incluse dans le tarif proposé. Concernant les modalités de réservation, nous fournirons un formulaire contenant le numéro unique de réservation auquel les participants pourront se référer.
Dans ce formulaire, ils pourront renseigner toutes les informations demandées.</t>
  </si>
  <si>
    <r>
      <rPr>
        <i/>
        <sz val="11"/>
        <color rgb="FF000000"/>
        <rFont val="Calibri"/>
        <family val="2"/>
      </rPr>
      <t>Tarifs des 9 et 10 octobre</t>
    </r>
    <r>
      <rPr>
        <sz val="11"/>
        <color rgb="FF000000"/>
        <rFont val="Calibri"/>
        <family val="2"/>
      </rPr>
      <t xml:space="preserve">
Appartement deux-pièces à 250 € par nuit pour 2 personnes
Appartement trois-pièces à 290 € par nuit pour 4 personnes
</t>
    </r>
    <r>
      <rPr>
        <i/>
        <sz val="11"/>
        <color rgb="FF000000"/>
        <rFont val="Calibri"/>
        <family val="2"/>
      </rPr>
      <t>Tarifs du 11 octobre</t>
    </r>
    <r>
      <rPr>
        <sz val="11"/>
        <color rgb="FF000000"/>
        <rFont val="Calibri"/>
        <family val="2"/>
      </rPr>
      <t xml:space="preserve">
Appartement deux-pièces à 150 € par nuit pour 2 personnes
Appartement trois-pièces à 190 € par nuit pour 4 personnes
Notre réception se trouve à l’intérieur du Centre Commercial Bicocca Village, à côté du magasin « Unieuro », et est ouverte tous les jours de 9h00 à 21h00.
Le check-in est possible de 15h00 à 21h00.
Check-out avant 10h30.
Le prix comprend les consommations d’énergie, le ménage final ainsi que la fourniture du linge de lit et de toilette.
Ces tarifs sont indicatifs et sont susceptibles de varier au fil du temps.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</si>
</sst>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27">
    <font>
      <sz val="10"/>
      <color rgb="FF000000"/>
      <name val="Arial"/>
      <scheme val="minor"/>
    </font>
    <font>
      <sz val="11"/>
      <color theme="1"/>
      <name val="Arial"/>
      <family val="2"/>
      <scheme val="minor"/>
    </font>
    <font>
      <sz val="11"/>
      <color theme="1"/>
      <name val="Arial"/>
      <family val="2"/>
      <scheme val="minor"/>
    </font>
    <font>
      <b/>
      <sz val="24"/>
      <color rgb="FFED145B"/>
      <name val="Avenir"/>
    </font>
    <font>
      <sz val="10"/>
      <name val="Arial"/>
      <family val="2"/>
    </font>
    <font>
      <sz val="10"/>
      <color theme="1"/>
      <name val="Avenir"/>
    </font>
    <font>
      <sz val="14"/>
      <color theme="1"/>
      <name val="Avenir"/>
    </font>
    <font>
      <sz val="12"/>
      <color theme="1"/>
      <name val="Avenir"/>
    </font>
    <font>
      <b/>
      <sz val="14"/>
      <color rgb="FFED145B"/>
      <name val="Avenir"/>
    </font>
    <font>
      <sz val="12"/>
      <color rgb="FF111111"/>
      <name val="Avenir"/>
    </font>
    <font>
      <u/>
      <sz val="12"/>
      <color rgb="FF111111"/>
      <name val="Avenir"/>
    </font>
    <font>
      <b/>
      <sz val="18"/>
      <color rgb="FFED145B"/>
      <name val="Avenir"/>
    </font>
    <font>
      <sz val="10"/>
      <color rgb="FF111111"/>
      <name val="Avenir"/>
    </font>
    <font>
      <b/>
      <sz val="12"/>
      <color rgb="FF111111"/>
      <name val="Avenir"/>
    </font>
    <font>
      <b/>
      <sz val="12"/>
      <color theme="1"/>
      <name val="Avenir"/>
    </font>
    <font>
      <sz val="10"/>
      <name val="Verdana"/>
      <family val="2"/>
    </font>
    <font>
      <sz val="10"/>
      <name val="Arial"/>
      <family val="2"/>
    </font>
    <font>
      <sz val="10"/>
      <color theme="0" tint="-0.14999847407452621"/>
      <name val="Arial"/>
      <family val="2"/>
    </font>
    <font>
      <sz val="12"/>
      <color rgb="FF000000"/>
      <name val="Arial"/>
      <family val="2"/>
      <scheme val="minor"/>
    </font>
    <font>
      <u/>
      <sz val="11"/>
      <color theme="10"/>
      <name val="Arial"/>
      <family val="2"/>
      <scheme val="minor"/>
    </font>
    <font>
      <sz val="10"/>
      <color rgb="FF000000"/>
      <name val="Arial"/>
      <family val="2"/>
      <scheme val="minor"/>
    </font>
    <font>
      <sz val="11"/>
      <color rgb="FF000000"/>
      <name val="Calibri"/>
      <family val="2"/>
    </font>
    <font>
      <b/>
      <sz val="11"/>
      <name val="Calibri"/>
      <family val="2"/>
    </font>
    <font>
      <u/>
      <sz val="11"/>
      <name val="Calibri"/>
      <family val="2"/>
    </font>
    <font>
      <sz val="11"/>
      <name val="Calibri"/>
      <family val="2"/>
    </font>
    <font>
      <b/>
      <sz val="11"/>
      <color rgb="FF000000"/>
      <name val="Calibri"/>
      <family val="2"/>
    </font>
    <font>
      <i/>
      <sz val="11"/>
      <color rgb="FF000000"/>
      <name val="Calibri"/>
      <family val="2"/>
    </font>
  </fonts>
  <fills count="10">
    <fill>
      <patternFill patternType="none"/>
    </fill>
    <fill>
      <patternFill patternType="gray125"/>
    </fill>
    <fill>
      <patternFill patternType="solid">
        <fgColor rgb="FFF5F5F5"/>
        <bgColor rgb="FFF5F5F5"/>
      </patternFill>
    </fill>
    <fill>
      <patternFill patternType="solid">
        <fgColor rgb="FF9CD6FA"/>
        <bgColor rgb="FF9CD6FA"/>
      </patternFill>
    </fill>
    <fill>
      <patternFill patternType="solid">
        <fgColor rgb="FFFFC107"/>
        <bgColor rgb="FFFFC107"/>
      </patternFill>
    </fill>
    <fill>
      <patternFill patternType="solid">
        <fgColor rgb="FFB7E1CD"/>
        <bgColor rgb="FFB7E1CD"/>
      </patternFill>
    </fill>
    <fill>
      <patternFill patternType="solid">
        <fgColor rgb="FFDC3545"/>
        <bgColor rgb="FFDC3545"/>
      </patternFill>
    </fill>
    <fill>
      <patternFill patternType="solid">
        <fgColor theme="0" tint="-4.9989318521683403E-2"/>
        <bgColor indexed="64"/>
      </patternFill>
    </fill>
    <fill>
      <patternFill patternType="solid">
        <fgColor theme="0" tint="-4.9989318521683403E-2"/>
        <bgColor rgb="FFF5F5F5"/>
      </patternFill>
    </fill>
    <fill>
      <patternFill patternType="solid">
        <fgColor rgb="FFFFFF00"/>
        <bgColor indexed="64"/>
      </patternFill>
    </fill>
  </fills>
  <borders count="36">
    <border>
      <left/>
      <right/>
      <top/>
      <bottom/>
      <diagonal/>
    </border>
    <border>
      <left style="thin">
        <color rgb="FFF5F5F5"/>
      </left>
      <right/>
      <top style="thin">
        <color rgb="FFF5F5F5"/>
      </top>
      <bottom/>
      <diagonal/>
    </border>
    <border>
      <left/>
      <right/>
      <top style="thin">
        <color rgb="FFF5F5F5"/>
      </top>
      <bottom/>
      <diagonal/>
    </border>
    <border>
      <left/>
      <right style="thin">
        <color rgb="FFF5F5F5"/>
      </right>
      <top style="thin">
        <color rgb="FFF5F5F5"/>
      </top>
      <bottom/>
      <diagonal/>
    </border>
    <border>
      <left style="thin">
        <color rgb="FFF5F5F5"/>
      </left>
      <right style="thin">
        <color rgb="FFF5F5F5"/>
      </right>
      <top style="thin">
        <color rgb="FFF5F5F5"/>
      </top>
      <bottom style="thin">
        <color rgb="FFF5F5F5"/>
      </bottom>
      <diagonal/>
    </border>
    <border>
      <left style="thin">
        <color rgb="FFF5F5F5"/>
      </left>
      <right/>
      <top/>
      <bottom/>
      <diagonal/>
    </border>
    <border>
      <left/>
      <right style="thin">
        <color rgb="FFF5F5F5"/>
      </right>
      <top/>
      <bottom/>
      <diagonal/>
    </border>
    <border>
      <left style="thin">
        <color rgb="FFF5F5F5"/>
      </left>
      <right/>
      <top/>
      <bottom style="thin">
        <color rgb="FFF5F5F5"/>
      </bottom>
      <diagonal/>
    </border>
    <border>
      <left/>
      <right/>
      <top/>
      <bottom style="thin">
        <color rgb="FFF5F5F5"/>
      </bottom>
      <diagonal/>
    </border>
    <border>
      <left/>
      <right style="thin">
        <color rgb="FFF5F5F5"/>
      </right>
      <top/>
      <bottom style="thin">
        <color rgb="FFF5F5F5"/>
      </bottom>
      <diagonal/>
    </border>
    <border>
      <left style="thin">
        <color rgb="FFF5F5F5"/>
      </left>
      <right style="thin">
        <color rgb="FFF5F5F5"/>
      </right>
      <top style="thin">
        <color rgb="FFF5F5F5"/>
      </top>
      <bottom/>
      <diagonal/>
    </border>
    <border>
      <left style="thin">
        <color rgb="FFF5F5F5"/>
      </left>
      <right style="thin">
        <color rgb="FFF5F5F5"/>
      </right>
      <top/>
      <bottom/>
      <diagonal/>
    </border>
    <border>
      <left style="thin">
        <color rgb="FFF5F5F5"/>
      </left>
      <right style="thin">
        <color rgb="FFF5F5F5"/>
      </right>
      <top/>
      <bottom style="thin">
        <color rgb="FFF5F5F5"/>
      </bottom>
      <diagonal/>
    </border>
    <border>
      <left style="medium">
        <color rgb="FFF5F5F5"/>
      </left>
      <right/>
      <top style="medium">
        <color rgb="FFF5F5F5"/>
      </top>
      <bottom/>
      <diagonal/>
    </border>
    <border>
      <left/>
      <right/>
      <top style="medium">
        <color rgb="FFF5F5F5"/>
      </top>
      <bottom/>
      <diagonal/>
    </border>
    <border>
      <left/>
      <right style="medium">
        <color rgb="FFF5F5F5"/>
      </right>
      <top style="medium">
        <color rgb="FFF5F5F5"/>
      </top>
      <bottom/>
      <diagonal/>
    </border>
    <border>
      <left style="medium">
        <color rgb="FFF5F5F5"/>
      </left>
      <right style="medium">
        <color rgb="FFF5F5F5"/>
      </right>
      <top style="medium">
        <color rgb="FFF5F5F5"/>
      </top>
      <bottom style="medium">
        <color rgb="FFF5F5F5"/>
      </bottom>
      <diagonal/>
    </border>
    <border>
      <left style="medium">
        <color rgb="FFF5F5F5"/>
      </left>
      <right/>
      <top/>
      <bottom style="medium">
        <color rgb="FFF5F5F5"/>
      </bottom>
      <diagonal/>
    </border>
    <border>
      <left/>
      <right/>
      <top/>
      <bottom style="medium">
        <color rgb="FFF5F5F5"/>
      </bottom>
      <diagonal/>
    </border>
    <border>
      <left/>
      <right style="medium">
        <color rgb="FFF5F5F5"/>
      </right>
      <top/>
      <bottom style="medium">
        <color rgb="FFF5F5F5"/>
      </bottom>
      <diagonal/>
    </border>
    <border>
      <left style="medium">
        <color rgb="FFF5F5F5"/>
      </left>
      <right/>
      <top style="medium">
        <color rgb="FFF5F5F5"/>
      </top>
      <bottom style="medium">
        <color rgb="FFF5F5F5"/>
      </bottom>
      <diagonal/>
    </border>
    <border>
      <left/>
      <right/>
      <top style="medium">
        <color rgb="FFF5F5F5"/>
      </top>
      <bottom style="medium">
        <color rgb="FFF5F5F5"/>
      </bottom>
      <diagonal/>
    </border>
    <border>
      <left/>
      <right style="medium">
        <color rgb="FFF5F5F5"/>
      </right>
      <top style="medium">
        <color rgb="FFF5F5F5"/>
      </top>
      <bottom style="medium">
        <color rgb="FFF5F5F5"/>
      </bottom>
      <diagonal/>
    </border>
    <border>
      <left style="hair">
        <color rgb="FF000000"/>
      </left>
      <right style="hair">
        <color rgb="FF000000"/>
      </right>
      <top/>
      <bottom style="thin">
        <color rgb="FF000000"/>
      </bottom>
      <diagonal/>
    </border>
    <border>
      <left style="hair">
        <color rgb="FF000000"/>
      </left>
      <right style="hair">
        <color rgb="FF000000"/>
      </right>
      <top style="thin">
        <color rgb="FF000000"/>
      </top>
      <bottom style="thin">
        <color rgb="FF000000"/>
      </bottom>
      <diagonal/>
    </border>
    <border>
      <left style="medium">
        <color rgb="FFF5F5F5"/>
      </left>
      <right style="medium">
        <color rgb="FFF5F5F5"/>
      </right>
      <top/>
      <bottom style="medium">
        <color rgb="FFF5F5F5"/>
      </bottom>
      <diagonal/>
    </border>
    <border>
      <left/>
      <right style="medium">
        <color rgb="FFF5F5F5"/>
      </right>
      <top/>
      <bottom/>
      <diagonal/>
    </border>
    <border>
      <left style="medium">
        <color rgb="FFF5F5F5"/>
      </left>
      <right/>
      <top/>
      <bottom/>
      <diagonal/>
    </border>
    <border>
      <left style="medium">
        <color indexed="64"/>
      </left>
      <right style="hair">
        <color rgb="FF000000"/>
      </right>
      <top style="medium">
        <color indexed="64"/>
      </top>
      <bottom style="thin">
        <color rgb="FF000000"/>
      </bottom>
      <diagonal/>
    </border>
    <border>
      <left style="hair">
        <color rgb="FF000000"/>
      </left>
      <right style="hair">
        <color rgb="FF000000"/>
      </right>
      <top style="medium">
        <color indexed="64"/>
      </top>
      <bottom style="thin">
        <color rgb="FF000000"/>
      </bottom>
      <diagonal/>
    </border>
    <border>
      <left style="medium">
        <color indexed="64"/>
      </left>
      <right style="hair">
        <color rgb="FF000000"/>
      </right>
      <top/>
      <bottom style="thin">
        <color rgb="FF000000"/>
      </bottom>
      <diagonal/>
    </border>
    <border>
      <left style="medium">
        <color indexed="64"/>
      </left>
      <right style="hair">
        <color rgb="FF000000"/>
      </right>
      <top style="thin">
        <color rgb="FF000000"/>
      </top>
      <bottom style="thin">
        <color rgb="FF000000"/>
      </bottom>
      <diagonal/>
    </border>
    <border>
      <left style="medium">
        <color indexed="64"/>
      </left>
      <right style="hair">
        <color rgb="FF000000"/>
      </right>
      <top style="thin">
        <color rgb="FF000000"/>
      </top>
      <bottom style="medium">
        <color indexed="64"/>
      </bottom>
      <diagonal/>
    </border>
    <border>
      <left style="hair">
        <color rgb="FF000000"/>
      </left>
      <right style="hair">
        <color rgb="FF000000"/>
      </right>
      <top style="thin">
        <color rgb="FF000000"/>
      </top>
      <bottom style="medium">
        <color indexed="64"/>
      </bottom>
      <diagonal/>
    </border>
    <border>
      <left style="hair">
        <color rgb="FF000000"/>
      </left>
      <right/>
      <top style="medium">
        <color indexed="64"/>
      </top>
      <bottom style="thin">
        <color rgb="FF000000"/>
      </bottom>
      <diagonal/>
    </border>
    <border>
      <left style="thin">
        <color auto="1"/>
      </left>
      <right style="thin">
        <color auto="1"/>
      </right>
      <top style="thin">
        <color auto="1"/>
      </top>
      <bottom style="thin">
        <color auto="1"/>
      </bottom>
      <diagonal/>
    </border>
  </borders>
  <cellStyleXfs count="7">
    <xf numFmtId="0" fontId="0" fillId="0" borderId="0"/>
    <xf numFmtId="0" fontId="16" fillId="0" borderId="0"/>
    <xf numFmtId="0" fontId="2" fillId="0" borderId="0"/>
    <xf numFmtId="0" fontId="19" fillId="0" borderId="0" applyNumberFormat="0" applyFill="0" applyBorder="0" applyAlignment="0" applyProtection="0"/>
    <xf numFmtId="0" fontId="20" fillId="0" borderId="0"/>
    <xf numFmtId="0" fontId="4" fillId="0" borderId="0"/>
    <xf numFmtId="0" fontId="1" fillId="0" borderId="0"/>
  </cellStyleXfs>
  <cellXfs count="119">
    <xf numFmtId="0" fontId="0" fillId="0" borderId="0" xfId="0" applyFont="1" applyAlignment="1"/>
    <xf numFmtId="0" fontId="5" fillId="2" borderId="4" xfId="0" applyFont="1" applyFill="1" applyBorder="1" applyAlignment="1">
      <alignment vertical="center"/>
    </xf>
    <xf numFmtId="0" fontId="5" fillId="2" borderId="16" xfId="0" applyFont="1" applyFill="1" applyBorder="1" applyAlignment="1">
      <alignment vertical="center"/>
    </xf>
    <xf numFmtId="0" fontId="5" fillId="3" borderId="16" xfId="0" applyFont="1" applyFill="1" applyBorder="1" applyAlignment="1">
      <alignment vertical="center"/>
    </xf>
    <xf numFmtId="0" fontId="5" fillId="2" borderId="16" xfId="0" applyFont="1" applyFill="1" applyBorder="1" applyAlignment="1">
      <alignment vertical="center"/>
    </xf>
    <xf numFmtId="0" fontId="5" fillId="4" borderId="16" xfId="0" applyFont="1" applyFill="1" applyBorder="1" applyAlignment="1">
      <alignment vertical="center"/>
    </xf>
    <xf numFmtId="0" fontId="5" fillId="5" borderId="16" xfId="0" applyFont="1" applyFill="1" applyBorder="1" applyAlignment="1">
      <alignment vertical="center"/>
    </xf>
    <xf numFmtId="0" fontId="5" fillId="6" borderId="16" xfId="0" applyFont="1" applyFill="1" applyBorder="1" applyAlignment="1">
      <alignment vertical="center"/>
    </xf>
    <xf numFmtId="0" fontId="9" fillId="2" borderId="16" xfId="0" applyFont="1" applyFill="1" applyBorder="1" applyAlignment="1">
      <alignment vertical="center"/>
    </xf>
    <xf numFmtId="0" fontId="12" fillId="2" borderId="16" xfId="0" applyFont="1" applyFill="1" applyBorder="1" applyAlignment="1">
      <alignment vertical="center"/>
    </xf>
    <xf numFmtId="0" fontId="13" fillId="2" borderId="16" xfId="0" applyFont="1" applyFill="1" applyBorder="1" applyAlignment="1">
      <alignment vertical="center"/>
    </xf>
    <xf numFmtId="0" fontId="12" fillId="2" borderId="16" xfId="0" applyFont="1" applyFill="1" applyBorder="1" applyAlignment="1">
      <alignment vertical="center"/>
    </xf>
    <xf numFmtId="0" fontId="9" fillId="2" borderId="16" xfId="0" applyFont="1" applyFill="1" applyBorder="1" applyAlignment="1">
      <alignment vertical="center"/>
    </xf>
    <xf numFmtId="0" fontId="13" fillId="2" borderId="16" xfId="0" applyFont="1" applyFill="1" applyBorder="1" applyAlignment="1">
      <alignment vertical="center"/>
    </xf>
    <xf numFmtId="164" fontId="13" fillId="2" borderId="16" xfId="0" applyNumberFormat="1" applyFont="1" applyFill="1" applyBorder="1" applyAlignment="1">
      <alignment vertical="center"/>
    </xf>
    <xf numFmtId="0" fontId="7" fillId="2" borderId="16" xfId="0" applyFont="1" applyFill="1" applyBorder="1" applyAlignment="1">
      <alignment vertical="center"/>
    </xf>
    <xf numFmtId="0" fontId="7" fillId="2" borderId="16" xfId="0" applyFont="1" applyFill="1" applyBorder="1" applyAlignment="1">
      <alignment vertical="center"/>
    </xf>
    <xf numFmtId="0" fontId="7" fillId="3" borderId="23" xfId="0" applyFont="1" applyFill="1" applyBorder="1" applyAlignment="1">
      <alignment horizontal="center" vertical="center"/>
    </xf>
    <xf numFmtId="14" fontId="7" fillId="3" borderId="23" xfId="0" applyNumberFormat="1" applyFont="1" applyFill="1" applyBorder="1" applyAlignment="1">
      <alignment horizontal="center" vertical="center"/>
    </xf>
    <xf numFmtId="0" fontId="7" fillId="2" borderId="22" xfId="0" applyFont="1" applyFill="1" applyBorder="1" applyAlignment="1">
      <alignment vertical="center"/>
    </xf>
    <xf numFmtId="49" fontId="7" fillId="2" borderId="16" xfId="0" applyNumberFormat="1" applyFont="1" applyFill="1" applyBorder="1" applyAlignment="1">
      <alignment vertical="center"/>
    </xf>
    <xf numFmtId="0" fontId="7" fillId="3" borderId="24" xfId="0" applyFont="1" applyFill="1" applyBorder="1" applyAlignment="1">
      <alignment horizontal="center" vertical="center"/>
    </xf>
    <xf numFmtId="0" fontId="7" fillId="2" borderId="25" xfId="0" applyFont="1" applyFill="1" applyBorder="1" applyAlignment="1">
      <alignment vertical="center"/>
    </xf>
    <xf numFmtId="0" fontId="7" fillId="2" borderId="19" xfId="0" applyFont="1" applyFill="1" applyBorder="1" applyAlignment="1">
      <alignment vertical="center"/>
    </xf>
    <xf numFmtId="0" fontId="7" fillId="2" borderId="25" xfId="0" applyFont="1" applyFill="1" applyBorder="1" applyAlignment="1">
      <alignment vertical="center"/>
    </xf>
    <xf numFmtId="0" fontId="7" fillId="2" borderId="25" xfId="0" applyFont="1" applyFill="1" applyBorder="1" applyAlignment="1">
      <alignment horizontal="center" vertical="center"/>
    </xf>
    <xf numFmtId="0" fontId="0" fillId="0" borderId="0" xfId="0" applyFont="1" applyAlignment="1"/>
    <xf numFmtId="0" fontId="9" fillId="2" borderId="20" xfId="0" applyFont="1" applyFill="1" applyBorder="1" applyAlignment="1">
      <alignment vertical="center" wrapText="1"/>
    </xf>
    <xf numFmtId="0" fontId="0" fillId="0" borderId="0" xfId="0" applyFont="1" applyAlignment="1"/>
    <xf numFmtId="0" fontId="17" fillId="7" borderId="21" xfId="0" applyFont="1" applyFill="1" applyBorder="1"/>
    <xf numFmtId="0" fontId="11" fillId="8" borderId="17" xfId="0" applyFont="1" applyFill="1" applyBorder="1" applyAlignment="1">
      <alignment vertical="center"/>
    </xf>
    <xf numFmtId="0" fontId="4" fillId="7" borderId="18" xfId="0" applyFont="1" applyFill="1" applyBorder="1"/>
    <xf numFmtId="0" fontId="15" fillId="7" borderId="0" xfId="0" applyFont="1" applyFill="1"/>
    <xf numFmtId="0" fontId="15" fillId="7" borderId="0" xfId="0" applyFont="1" applyFill="1" applyProtection="1"/>
    <xf numFmtId="0" fontId="4" fillId="7" borderId="19" xfId="0" applyFont="1" applyFill="1" applyBorder="1"/>
    <xf numFmtId="0" fontId="17" fillId="7" borderId="22" xfId="0" applyFont="1" applyFill="1" applyBorder="1"/>
    <xf numFmtId="14" fontId="0" fillId="0" borderId="0" xfId="0" applyNumberFormat="1" applyFont="1" applyAlignment="1"/>
    <xf numFmtId="0" fontId="0" fillId="0" borderId="0" xfId="0" applyNumberFormat="1" applyFont="1" applyAlignment="1"/>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3" borderId="33" xfId="0" applyFont="1" applyFill="1" applyBorder="1" applyAlignment="1">
      <alignment horizontal="center" vertical="center"/>
    </xf>
    <xf numFmtId="0" fontId="5" fillId="2" borderId="0" xfId="0" applyFont="1" applyFill="1" applyBorder="1" applyAlignment="1">
      <alignment vertical="center"/>
    </xf>
    <xf numFmtId="0" fontId="14" fillId="2" borderId="34"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33" xfId="0" applyFont="1" applyFill="1" applyBorder="1" applyAlignment="1">
      <alignment horizontal="center" vertical="center"/>
    </xf>
    <xf numFmtId="0" fontId="0" fillId="0" borderId="0" xfId="0" applyFont="1" applyAlignment="1">
      <alignment horizontal="center"/>
    </xf>
    <xf numFmtId="0" fontId="7" fillId="3" borderId="23" xfId="0" applyFont="1" applyFill="1" applyBorder="1" applyAlignment="1" applyProtection="1">
      <alignment horizontal="center" vertical="center"/>
    </xf>
    <xf numFmtId="0" fontId="5" fillId="3" borderId="16" xfId="0" applyFont="1" applyFill="1" applyBorder="1" applyAlignment="1">
      <alignment horizontal="center" vertical="center"/>
    </xf>
    <xf numFmtId="0" fontId="0" fillId="0" borderId="0" xfId="0" applyFont="1" applyAlignment="1"/>
    <xf numFmtId="0" fontId="9" fillId="2" borderId="20" xfId="0" applyFont="1" applyFill="1" applyBorder="1" applyAlignment="1">
      <alignment vertical="center"/>
    </xf>
    <xf numFmtId="0" fontId="9" fillId="2" borderId="21" xfId="0" applyFont="1" applyFill="1" applyBorder="1" applyAlignment="1">
      <alignment vertical="center"/>
    </xf>
    <xf numFmtId="0" fontId="9" fillId="2" borderId="22" xfId="0" applyFont="1" applyFill="1" applyBorder="1" applyAlignment="1">
      <alignment vertical="center"/>
    </xf>
    <xf numFmtId="0" fontId="7" fillId="2" borderId="4" xfId="0" applyFont="1" applyFill="1" applyBorder="1" applyAlignment="1">
      <alignment vertical="center"/>
    </xf>
    <xf numFmtId="0" fontId="18" fillId="0" borderId="0" xfId="0" applyFont="1" applyAlignment="1"/>
    <xf numFmtId="0" fontId="13" fillId="2" borderId="20" xfId="0" applyFont="1" applyFill="1" applyBorder="1" applyAlignment="1">
      <alignment vertical="center"/>
    </xf>
    <xf numFmtId="0" fontId="4" fillId="0" borderId="22" xfId="0" applyFont="1" applyBorder="1" applyAlignment="1"/>
    <xf numFmtId="0" fontId="23" fillId="0" borderId="35" xfId="3" applyFont="1" applyFill="1" applyBorder="1" applyAlignment="1">
      <alignment vertical="center" wrapText="1"/>
    </xf>
    <xf numFmtId="0" fontId="23" fillId="0" borderId="35" xfId="3" applyFont="1" applyFill="1" applyBorder="1" applyAlignment="1">
      <alignment vertical="center" wrapText="1" readingOrder="1"/>
    </xf>
    <xf numFmtId="0" fontId="14" fillId="2" borderId="29" xfId="0" applyFont="1" applyFill="1" applyBorder="1" applyAlignment="1">
      <alignment horizontal="center" vertical="center" wrapText="1"/>
    </xf>
    <xf numFmtId="0" fontId="21" fillId="0" borderId="35" xfId="4" applyFont="1" applyFill="1" applyBorder="1" applyAlignment="1">
      <alignment vertical="center"/>
    </xf>
    <xf numFmtId="0" fontId="0" fillId="0" borderId="35" xfId="0" applyFont="1" applyBorder="1" applyAlignment="1"/>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5" xfId="0" applyFont="1" applyBorder="1"/>
    <xf numFmtId="0" fontId="0" fillId="0" borderId="0" xfId="0" applyFont="1" applyAlignment="1"/>
    <xf numFmtId="0" fontId="4" fillId="0" borderId="6" xfId="0" applyFont="1" applyBorder="1"/>
    <xf numFmtId="0" fontId="6"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7" fillId="2" borderId="1" xfId="0" applyFont="1" applyFill="1" applyBorder="1" applyAlignment="1">
      <alignment vertical="center" wrapText="1"/>
    </xf>
    <xf numFmtId="0" fontId="4" fillId="0" borderId="7" xfId="0" applyFont="1" applyBorder="1"/>
    <xf numFmtId="0" fontId="4" fillId="0" borderId="8" xfId="0" applyFont="1" applyBorder="1"/>
    <xf numFmtId="0" fontId="4" fillId="0" borderId="9" xfId="0" applyFont="1" applyBorder="1"/>
    <xf numFmtId="0" fontId="11" fillId="2" borderId="20" xfId="0" applyFont="1" applyFill="1" applyBorder="1" applyAlignment="1">
      <alignment vertical="center"/>
    </xf>
    <xf numFmtId="0" fontId="11" fillId="2" borderId="21" xfId="0" applyFont="1" applyFill="1" applyBorder="1" applyAlignment="1">
      <alignment vertical="center"/>
    </xf>
    <xf numFmtId="0" fontId="11" fillId="2" borderId="22" xfId="0" applyFont="1" applyFill="1" applyBorder="1" applyAlignment="1">
      <alignment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6" xfId="0" applyFont="1" applyFill="1" applyBorder="1" applyAlignment="1">
      <alignment horizontal="center" vertical="center"/>
    </xf>
    <xf numFmtId="0" fontId="8" fillId="2" borderId="20" xfId="0" applyFont="1" applyFill="1" applyBorder="1" applyAlignment="1">
      <alignment horizontal="center" vertical="center"/>
    </xf>
    <xf numFmtId="0" fontId="4" fillId="0" borderId="21" xfId="0" applyFont="1" applyBorder="1"/>
    <xf numFmtId="0" fontId="4" fillId="0" borderId="22" xfId="0" applyFont="1" applyBorder="1"/>
    <xf numFmtId="0" fontId="9" fillId="2" borderId="20" xfId="0" applyFont="1" applyFill="1" applyBorder="1" applyAlignment="1">
      <alignment vertical="center"/>
    </xf>
    <xf numFmtId="0" fontId="9" fillId="2" borderId="21" xfId="0" applyFont="1" applyFill="1" applyBorder="1" applyAlignment="1">
      <alignment vertical="center"/>
    </xf>
    <xf numFmtId="0" fontId="9" fillId="2" borderId="22" xfId="0" applyFont="1" applyFill="1" applyBorder="1" applyAlignment="1">
      <alignment vertical="center"/>
    </xf>
    <xf numFmtId="0" fontId="7" fillId="2" borderId="20" xfId="0" applyFont="1" applyFill="1" applyBorder="1" applyAlignment="1">
      <alignment horizontal="center" vertical="center"/>
    </xf>
    <xf numFmtId="0" fontId="10" fillId="2" borderId="13" xfId="0" applyFont="1" applyFill="1" applyBorder="1" applyAlignment="1">
      <alignment horizontal="center" vertical="center" wrapText="1"/>
    </xf>
    <xf numFmtId="0" fontId="4" fillId="0" borderId="14" xfId="0" applyFont="1" applyBorder="1"/>
    <xf numFmtId="0" fontId="4" fillId="0" borderId="15" xfId="0" applyFont="1" applyBorder="1"/>
    <xf numFmtId="0" fontId="4" fillId="0" borderId="17" xfId="0" applyFont="1" applyBorder="1"/>
    <xf numFmtId="0" fontId="4" fillId="0" borderId="18" xfId="0" applyFont="1" applyBorder="1"/>
    <xf numFmtId="0" fontId="4" fillId="0" borderId="19" xfId="0" applyFont="1" applyBorder="1"/>
    <xf numFmtId="0" fontId="22" fillId="9" borderId="35" xfId="2" applyFont="1" applyFill="1" applyBorder="1" applyAlignment="1">
      <alignment horizontal="center" vertical="center" wrapText="1" readingOrder="1"/>
    </xf>
    <xf numFmtId="0" fontId="21" fillId="0" borderId="35" xfId="2" applyFont="1" applyBorder="1" applyAlignment="1">
      <alignment vertical="center" wrapText="1" readingOrder="1"/>
    </xf>
    <xf numFmtId="0" fontId="21" fillId="0" borderId="35" xfId="2" applyNumberFormat="1" applyFont="1" applyBorder="1" applyAlignment="1">
      <alignment horizontal="left" vertical="center" wrapText="1" readingOrder="1"/>
    </xf>
    <xf numFmtId="0" fontId="21" fillId="0" borderId="35" xfId="0" applyFont="1" applyBorder="1" applyAlignment="1">
      <alignment vertical="center"/>
    </xf>
    <xf numFmtId="0" fontId="21" fillId="0" borderId="35" xfId="2" applyFont="1" applyBorder="1" applyAlignment="1">
      <alignment vertical="center" wrapText="1"/>
    </xf>
    <xf numFmtId="49" fontId="21" fillId="0" borderId="35" xfId="2" applyNumberFormat="1" applyFont="1" applyBorder="1" applyAlignment="1">
      <alignment vertical="center" wrapText="1" readingOrder="1"/>
    </xf>
    <xf numFmtId="0" fontId="21" fillId="0" borderId="35" xfId="2" applyNumberFormat="1" applyFont="1" applyBorder="1" applyAlignment="1">
      <alignment vertical="center" wrapText="1" readingOrder="1"/>
    </xf>
    <xf numFmtId="0" fontId="25" fillId="0" borderId="35" xfId="2" applyFont="1" applyBorder="1" applyAlignment="1">
      <alignment vertical="center" wrapText="1" readingOrder="1"/>
    </xf>
    <xf numFmtId="0" fontId="24" fillId="0" borderId="35" xfId="0" applyFont="1" applyBorder="1" applyAlignment="1">
      <alignment vertical="center"/>
    </xf>
    <xf numFmtId="0" fontId="21" fillId="0" borderId="35" xfId="0" applyFont="1" applyBorder="1" applyAlignment="1">
      <alignment vertical="center" wrapText="1"/>
    </xf>
    <xf numFmtId="0" fontId="21" fillId="0" borderId="35" xfId="0" applyFont="1" applyBorder="1" applyAlignment="1">
      <alignment horizontal="left" vertical="center"/>
    </xf>
  </cellXfs>
  <cellStyles count="7">
    <cellStyle name="Hyperlink" xfId="3"/>
    <cellStyle name="Normal" xfId="0" builtinId="0"/>
    <cellStyle name="Normal 2" xfId="2"/>
    <cellStyle name="Normal 2 2" xfId="6"/>
    <cellStyle name="Normal 3" xfId="4"/>
    <cellStyle name="Normal 4" xfId="1"/>
    <cellStyle name="Normal 4 2" xfId="5"/>
  </cellStyles>
  <dxfs count="9">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9769</xdr:colOff>
      <xdr:row>32</xdr:row>
      <xdr:rowOff>78155</xdr:rowOff>
    </xdr:from>
    <xdr:to>
      <xdr:col>3</xdr:col>
      <xdr:colOff>903653</xdr:colOff>
      <xdr:row>46</xdr:row>
      <xdr:rowOff>91587</xdr:rowOff>
    </xdr:to>
    <xdr:pic>
      <xdr:nvPicPr>
        <xdr:cNvPr id="3" name="Image 2"/>
        <xdr:cNvPicPr>
          <a:picLocks noChangeAspect="1"/>
        </xdr:cNvPicPr>
      </xdr:nvPicPr>
      <xdr:blipFill>
        <a:blip xmlns:r="http://schemas.openxmlformats.org/officeDocument/2006/relationships" r:embed="rId1"/>
        <a:stretch>
          <a:fillRect/>
        </a:stretch>
      </xdr:blipFill>
      <xdr:spPr>
        <a:xfrm>
          <a:off x="1778000" y="6403732"/>
          <a:ext cx="1777999" cy="2270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9</xdr:row>
      <xdr:rowOff>0</xdr:rowOff>
    </xdr:from>
    <xdr:to>
      <xdr:col>18</xdr:col>
      <xdr:colOff>304800</xdr:colOff>
      <xdr:row>9</xdr:row>
      <xdr:rowOff>304800</xdr:rowOff>
    </xdr:to>
    <xdr:sp macro="" textlink="">
      <xdr:nvSpPr>
        <xdr:cNvPr id="2055" name="AutoShape 7" descr="data:image/png;base64,iVBORw0KGgoAAAANSUhEUgAAA+kAAAHZCAYAAAD62Hr7AAAAAXNSR0IArs4c6QAAAARnQU1BAACxjwv8YQUAAAAJcEhZcwAAEnQAABJ0Ad5mH3gAANJHSURBVHhe7N11XFX3Hwbw59KIYGEXdszumt1ix9RZ2Pqze87N7m4Ua+qmzpzT2bOdOhO7u1BUUPrG7w+VyUdU0HsO5977vPfiBT6fA1zgDu5zz/ecozOZTCYQERERERERUYKzkwERERERERERJQy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YEknIiIiIiIi0giWdCIiIiIiIiKN0JlMJpMMiSyR0WhE6IvXCAkMRsjzYLwO/O8l5HkwXgUGIyIsHAaDAQa9EUajEQaDAUbDm7dhp4POTgedvR2g08EpkTNcPBIhUZLEcH37OlESNyTyePPiliQxPDyTImmqZPKm2Ly2bdvi+vXrMiYV2dnZwcHBAY6OjnB0dISTkxPSpUuHLFmyxHhJloz3X7z9/fHo0SPcunUrxsvz588RFRUV/aLX68E/m3Gn0+ng6OgY476YKlWqD+6HqVKlgk6nk+9us/R6Pe7fvx99P7x9+zZu3bqFoKCgD+6PlHA8PDywbds2GVuE0NDQ6PvVu5e7d+8iLCwMer0++j5mMBjku5KKvL298cMPP8iYbABLOlkMo96AwJuPEHDl/puXaw/wKuBFdBEPe/kaRpMJJgAmmGB8+9qke/sa+C8DoreL+fq9t3WA8YP5u4/7X+bg4gjP9KmQKnMapMyYGqkypUaqTGmQOlMapMqYBm4ebvJLsXoFCxaEv7+/jEmDkiRJgixZssDLywulSpVC3bp1kSdPHqsuTFFRUTh06BC2bt2K8+fP49atW7hz5w4iIiLkpqSSRIkSwcvLC1myZEGRIkXg7e2NYsWKwc7O+hf8hYSEYM+ePdi+fTuuXLmCW7du4d69eyzgFiB58uQIDAyUseY8ePAAW7duxf79+3Hjxg3cunULAQEBcjPSoPbt22Px4sUyJhvAkk6aYzQY8eLWYzy78gBP3xbyp1fu4+nNhzDoDR+U5g/KdYwyrXxJ/+B9df+9bQTgkcIDWfNnR7b8OZAtfw5kL5ADqdKnkl+2VWFJt2xZs2aFt7c3vL29UaFCBTg5OclNLM7z58+xfft2/Pnnn9i+fTtevnwpNyGNSZMmDerUqYO6deuiatWqcHOznic87969i61bt+LPP//E33//zSeILJRWS7rRaMTJkyexZcsWbNmyBadOnZKbkIVgSbddLOmU4EICXuLOgQu4e+giHvvfwrMbj6CPjPqgNBtFAY61IL/3tlZK+gdzAO7JPZAtf3Zkz58DOQrkQJ4ieZEidQr5rbFYLOnWw93dHTVq1ED//v1RqlQpOdY0g8GA3377DYsWLcLhw4e5bNOCOTs7o3LlyujZsydq1qxpkSs9Xr9+jTlz5mDVqlX8/WgltFbSr1+/jkmTJmHz5s148uSJHJMFYkm3XSzppLrI12G4f/gy7h68gDsHLyDw6oMYJfZjxdaaSvp/H/e/LEP2DChUpjAKlyuMwqULwT2pu/zWWQyWdOvUoEEDjBs3Dnny5JEjTTGZTNi2bRuGDBmCc+fOyTFZuIoVK2LChAkoWbKkHGlSZGQk/Pz8MHr0aBYnK6OVkv748WOMGjUKfn5+PEzCyrCk2y6WdFKcIVKPx/9ex72DF3H3wAU8OXsLRuObmhpbyf1ksbXikm7S/Zfp7HTIVTAXilcsjhIVSyBvodwWteeIJd162dnZoV27dhgxYgQyZswoxwnu6NGjGDx4MA4cOCBHZGUaN26MsWPHIleuXHKkCUajEatXr8ZPP/2EmzdvyjFZgYQu6UFBQZg8eTKmT5+O0NBQOSYrwJJuu1jSSRGRwaG4ufUkbvx5Ag//uYzIsEhRSD9ecj9ZbG2kpL//sY0AkiRPgm9rlEWVepVRpHQhzZ9MiSXd+jk7O+Onn37C0KFDNfEE0uvXr9GxY0esWbNGjsiK2dvbo1evXpg0aRIcHBzkOMFcvnwZLVq0wJkzZ+SIrEhClvTffvsNPXv2xPPnz+WIrAhLuu1iSbdRhkg97J3M+4BGHx6FuzvP4MbGY7j79znoI94dVx5LsWVJ/yD7VEl/P0uWMhkq1a6AavUqo2Dx/PLHoAks6bajXbt2WLhwIRwdHeVINQEBAahTpw5OnDghR2Qj6tati9WrVyNRokRypLrDhw+jXr16LE82ICFKuslkwoQJEzB06FA5IivEkm67WNJtlMlkQtD1x4iKjELKbzLJcbw8+fc6rv52ELf+PInI12FxKpos6R9mcS3p77+dKl1KVPGuhBr1qyBPfu0s+WRJty01atTA2rVr4e6u/nkUrl+/jpo1a+LGjRtyRDamVKlS+PPPP+Hp6SlHqtm4cSNatmyJ8PBwOSIrpHZJNxgM6NmzJ+bPny9HZKVY0m2XttfMkmJ0Oh2S5kgLt9RJ4b/2IO6djd8D3LCnwbgwbwc2ffsT/qo7EddWHUbUaz4oUduThwH41W8NWnl3Qss6HfHH738hMiJSbkakqB07dqBixYp4/PixHCnq+PHjKFOmDAs6AW/PR1C2bFncunVLjlQxd+5cNG7cmAWdFBEWFoYmTZqwoBPZCO5JJwDAzaMXcXbvKRRr9C0y5sosx9GenbiJC/N24t6OszDqDTDp5N7iD/f2xro3mHvSP8i+ZE+6CW8+3/sfL0kyDzRo7o3vWjdE2vSp5Y9QFdyTbpty5syJU6dOqXI96ytXrqBo0aIICQmRI7Jx6dOnh7+/P5InTy5HivH19UW3bt1kTFZOrT3pRqMRtWvXxo4dO+SIrBz3pNsu7kknAEDWUnlRb0BznNhxFLMGTcfDu49izB/+fR67G0zBjjoTcW/rKZj0vN6wVr18EYSl839F7W+/Q+9OP+DY4ZNyEyJFXL16FYMHD5ax2RkMBrRr144FnWL14MED9OrVS8aKuXbtGvr37y9jIrPx9fVlQSeyMdyTTh94cOsBpv00E55Z0qBN5Ro4N3ojXly4F8te3Dd7f7knXbxvAu9Jj227nHmzo2f/TqhUtaz8cSuCe9Jt265du1C1alUZm83EiRMxZMgQGRPFsGHDBjRs2FDGZmUwGFC+fHkcOXJEjsgGqLEn/fr16yhYsCAvsWajuCfddnFPOn0gfZb06NS8CfKEuCFJnnTI1KAYHD1c5WZkQS5fvIbuHQahecMu+Ocwz4BNymrfvj2CgoJkbBbnz5/Hzz//LGOiD3Tp0gVPnz6VsVlNmzaNBZ0U827VEAs6ke1hSacYbuw5i6U1hmFDp1m4sOoA/KoOhTGDO+oeH4vcXavCzsyXbSN1nTl1Hu1a9kKbFj1x+tR5OSYyi3v37qFfv34y/moGgwFt27ZFZCRPjkif9/TpU/To0UPGZnPx4kUMGzZMxkRmM2PGDBw+fFjGRGQDWNIJAPDi5mP83nwi1raagsf+t6Pz0MBgbPrfPKzvMQdZO1VE3SOjkKVJKUCni/H+ZFmOHjmJZo06oaNPf1y5wjNjk/ktW7YMDx48kPFX2bVrF06dOiVjoo/6/fffcfPmTRmbxeTJk/mEESkmMjISEyZMkDER2QiWdBunD4/EoYnrsLTSD7i9/+N7Vq//fRbzKgyC/19HUXp2O9TaNgQpi2WVm5GF2bf3COrWbosxo2cgJITL6ch8jEYjVqxYIeOvsmzZMhkRfZYS95tXr17h999/lzGR2WzduhXPnj2TMRHZCJZ0G3Zj52ksLT8ER2dshiFSL8cfiAqLwM6Rv2Jh7WHQO9mh1tYh+HZuByRKm0xuShbEYDBgyeLVqFL5O9y8eVeOib7YkiVLYK5zk7548QKbNm2SMdFn/fLLLzAajTL+KmvXruVxwqSopUuXyoiIbAhLug169SAQm9rOwB9tpyP4XvyfpX3kfwu+tX7E31PWInP94mh8eDQK9fWGvYuj3JQsRIYMaTFx4lBkzZpJjoi+2LVr18x2POXq1asREREhY6LPunv3Lvbu3Svjr8ICRUp6/Pgx/vrrLxkTkQ1hSbcx1/48jhWVh+HmztNyFC9GvQF7p63H/Jo/IODmIxQZ3ABNDo1BlnrF5KakYQ4O9ujU+Xvs3L0KFSqWlmOir2auMqPEkmWyHea8/1y7dg2HDh2SMZHZrFy5EgaDQcZEZENY0m2EPjwSfw9chr86z0VEsPmW6D2+eBfza/+I3ZPXwjVNUlRZ2A3emwYjRT7ukdW6AgXzYuPmpRgytAdcXFzkmMgszLE36Pnz5zh+/LiMieJs27ZtMvpif/75p4yIzGrz5s0yIiIbozOZ64BB0qznVx5gW5d5CLzyACaYYATw5odugunt26a3b7+ZvcvfbQUYYYJJF3Pb/16/eUmdNxOazuiOdPm8YDKZcPm3gzg+fgNCnwVFf87o99F97OO8u30xs7jdho98nPc+18c+dqyZ7u3nFNt98LXI933vNn7s8/33cd//fLFksX6+mPOYtzP27d6fJ0rsir4Du6JV28bQKXSW/oIFC8Lf31/GZpcvXz4Z0Vt6vR4REREIDAxEcHCwHKsqMDAQyZMnl3GcHT58GOXKlZOxqtKkSQM3Nzc4OzvDzo7Pb8eVwWBAREQEgoODE/wkWAEBAUiZMqWM461jx45YvHixjFVjb2+PDBkywMXFBY6Ojor9HqfPS5IkCQ4ePCjjr+bp6YnAwEAZqyZx4sRIlSoVnJyc4ODgwPtYAmrYsCFGjhwpY7IBLOlW7sLK/Tj402+ICouILqtKlXQTTNA52KNij/qo0rcx7B0dEPk6DCembsbZRbtgiDL89z4s6R9kapT0KjXK46dR/ZA6zdc/UP0UNUq6i4sLwsLCZEyC0WjElStXcPjwYRw5cgTr169XvbQfOnQIZcuWlXGc+fn5oXPnzjJWVK5cueDt7Y2yZcuidOnSSJMmjdyE4sFkMuHu3bvR98NNmzaZ/RJ9n7Nv3z5UqFBBxvFWtmxZHDlyRMaKsbOzQ9OmTVG2bFkUL14cBQsWhKurq9yMrMTTp0+RKlUqGSsqZcqUaNGiBYoXL45ixYohZ86cfDKSKIGxpFspk8mEg0NX4tzSv2OUufdL35t/yTIXswC+2SouBTlmnjpPJnw3439Inz8LAODlrSc4NHw1bu08/WYblUq6s4crEqXwgFsKd7il8ECi5B5InNwdrkkTw87BHnYOdm/+EOl00Ov1MEQZoNfroY/Uw6DXIygwCE/vPkHAvccIfPAUer0+ltIsboMGS3rKNJ4YNrofqlQvH+N+ohSWdO16+PAhevfujXXr1smRYhYuXIhOnTrJOM769euH6dOny1gRLi4uGDFiBPr16wdHR54MUymvXr3Czz//jFmzZpn9zOsfM3/+fHTt2lXG8WIymZA8eXK8fPlSjhRRokQJLFiwAIUKFZIjslL79+9HxYoVZayYLl26YNy4cV+12omIzI8l3Qrpw6Owu9sC3Nx2MmZZU7GkmwDoHOxRqUd9VOvbBPaODgCAWztOY9+PKxH8IPCD7d+9/cliG8ttsHdxhGf29EiVMz1S5cqIVLkyIE3uTEiSLgXsHexjfG++htFoxPOHzxBw9wme3nuMgLfl/cndx3h85zFePn3x5nZpqKTr7HRo3rYReg3sDDe3RPJLUgxLuvb1798f06ZNk7Ei+vTp81Ulu2bNmtixY4eMzc7R0RHbt29H5cqV5YgUsmTJEnTo0EHGiujVqxdmzpwp43h59OgR0qVLJ2NFlClTBnv27OE5Q2zM/Pnz0b17dxkrYvTo0Rg2bJiMiUgDWNKtTPiL19jWeiYen7jxYalTuaS/eztN3kxoPv1/yJA/KwAgKjQCR6dswmm/HTDo31sC/3b7TxZbHZA0UypkKf8NspbLhzT5vJDcK7UmlmU9vf8EF/45h4vHzuH80XN4fOfRp78W+X0zc0nPmTc7hk8YhHwF88ibqjiWdO0zGAzImTMnbt68KUdmV61aNezcuVPGcZYpUybcu3dPxmbXr18/TJ06VcaksLp162LLli0yNruqVati165dMo6XPXv2oGrVqjI2Ozs7O1y5cgXZs2eXI7JyPXv2xJw5c2RsdgULFsTp06d5vDmRRrGkW5FXd5/hr5bT8OL649hLXQKVdJMO0DnYoVrvJqjWp3F0oX526R52D1yKhyevx9heFluX5G7IXPYbZCmfD1nK50OyTOoeq/WlAh89w5kDp3B89zGcOXgKoSFh0V9XbKXaXCXd2dUZXfu2R+uOzWBvb76VBPHBkm4ZZs6ciT59+sjY7AoWLIgzZ87IOM5cXFwUv0a6nZ0drl+/jixZ3hyiQ+pRq/gWKFAAZ8+elXG8LF++HG3btpWx2dWqVcssV0Ygy9OoUSNs3LhRxma3YMEC1c/1QURxl/C7H8ksXlx9iD+8x+Hl9cdypAlGvQHbp67BzPo/4tntN7fRM09GNN/yM6pO8oFzkphLsRN5eqBo++pou2U4+l1YgMYLe6FIq8oWU9ABIEVaT1T5rjp+8PsJv55bi9G/jUP9Dg2RLJVyx32VrVgSG3avQLsuLRKsoJPlqFGjhowUERkZKaM4M5lMX/X+cZUrVy4W9ARSuXJlODi8OSRKSea4H5njY8RFyZIlZUQ2gvcxIgJLunUIvvMUfzWditCAIDnSnDunrmFitQE48tvu6KxA60pof2gS8jQug5zexdH0t4HoeXYOqo9tg/RFc8R4f0vl4OiAQt8WQacRXfHLsZUYOn8YCpQqIDf7YilSJsf4OcMx55fJSJeBZ6GmuEmWLJmMFPE1e8H1ej3UWPCVNGlSGZFKdDodkiRJImOz+5r74Tvm+BhxwSeMbJda97GsWd8cgkhE2sSSbuFCHr3AX00mI/SJOmeaNYfI0HCsHjgfC3zG4/XzN5eCSuTpgTpzuqK+Xy9krVQAOg0cY64Uewd7fOtdHpPWToHf34tQ36c+3Nzd5GZxotPp0LBlXazfswI16laRY6JPcnJykpEi9Hq9jOLMYDDISBFqfS8odmp8/7/mfviOOT5GXPDKAraL9zEiAku6ZYt8FYYdLabj9b1AObIIT288ws1/L8vYpmTKkQn/G9UDq0+uRp/xfZDeK73c5KOy5PTCwnWzMXT8ALgncZdjIiIiIiKyQCzpFsoYpccen7l4cfmhHGleyixp4LNgAH7cPxMFapSQY5vk4uoC7++9sXTvEvSf2A8p06aUm0RzcnZElwEdsHLbIhQsnl+OiYiIiIjIgrGkW6hDfX/Bo0OWtRfaNYkbGgxvix/2zkBh79K87Ecs7O3tUadFbfx6cAV6DO+OpCliHidbtExhrNy1FD69WsPh7bXniYiIiIjIerCkW6Bzc7fjxrqjMtYsOwd7fNu+Nn48PAcVO9eFPcvlZzk6OaJJh8ZYuW85GrSuh6QpkmLYtCGYvXoaMsZjSTwREREREVkWlnQL8+LifZye+IeMNStltnTotXksGo5uD7dkPG46vtyTJEb/sX3wx4m1qNVEnctlERERERFRwmFJtyBGvQEHeyyBMVKdM39+rTLtaqDfzknIWDCbHFE88ZrnRERERES2gSXdgpyd8ideXLgnY81xS+GBDr8ORcNxHeDo6izHRERERERE9BEs6Rbi2elbOD9ru4w1J1WO9Ojx1zjkqlRIjohIY0wmk4yISAP4/yYpjfcxIm1jSbcAxig9DvdcCpPBKEeakq1cPnT/cwySZ0wlR0SkQZGRkTJSBA/XIGvh5OQkI0WEhobKiGwE72NEBJZ0y3B12X4EX3ssY00p3LQ8fH4bChePRHJERBr1+vVrGSnC0dFRRkQWSa0C9fDhQxmRjeB9jIjAkq59USHhODfjLxlrSpHvKqDpzO6wd+DeMiJLcvz4cRkpwtXVVUZEFsnFxUVGilizZg2XI9soNe9jRKRdLOkad3HuTkQ8eyVjzcjnXQqNpnWVMRFZgGXLlslIEZkyZZIRkUXKmjWrjBRx8eJFHDhwQMZkA9S6jy1btoxL3ok0jCVdw6JeheGy724Za0bmkrnRZE4P6HQ6OSIijduzZw9271bn94uXl5eMiCxSnjx5ZKSYVq1a4f79+zImK6fWfezBgwdo3749oqKi5IiINIAlXcNurDoCfUiEjDUhWeZU+H7ZQDg4OcgREWmYyWTCypUr0aRJE9WW07Kkk7VImjQp0qZNK2NF3L9/H/ny5cOSJUtU+3+VEl7evHllpJg1a9agRIkSOH36tBwRUQLTmfibX7P+LPUTgm8FwAQTTMDbFxNMuvfejvH6M2/r3rw2vs3e/Cvmtm9m/33cN1sBxuj3B6AD2q3/GV6lcse8wURvFSxYEP7+/jI2KxcXF4SFhcmYBJPJhHv37uH8+fM4d+4cNm3ahKNHj8rNFLV+/Xo0atRIxnESHh6uyjHtFSpUwL59+2RMKkmXLh0ePXokY7PKmDEj7t69K+N4q1q1Kvbs2SNjRaVLlw6lSpVCqVKlULp0aXh5ecHZ2RnOzs6ws+P+FgDQ6XRwcHCAo6OjRX9PXr16BQ8PDxkrSqfT4Ztvvom+j5UsWRIpUqSAk5MTnJycuGLyLTs7Ozg6OsLBwYHfE1IcS7pGPdp7AXubz/pE2Y5ZpmXZjvVtM5X0Eh1qoPbotuIWE/1HjZKOtw+66UMmkwlGoxF6vR4hISEICQmRm6jK398f+fPnl3GcsKTbBksq6b169cLs2bNlTBryrkx5enrCy8sLWbJk+eAlQ4YMmr08ZKZMmXDv3j0Zk4Y4ODjAyckJ6dOnj75Pyfuap6cnyzx9MZZ0jTrSfTFurz/+ibIds0zLsh3r22Yo6cm8UqPbnolwdFXnEiFkmdQq6aR9adKkwYMHD754zxZLum2wpJLu5+eHzp07y5gsjIODA/LkyYM6derA29sbpUqV0kxpr1OnDv76S9tX9qHPc3NzQ6lSpeDt7Y26desiW7ZschOij/qyR02kKKPegIe7z8s44el0qD+tCws6EcVZrVq1vrigE2lRgwYN4OjoKGOyMHq9HufOncOECRNQrlw5pE6dGq1bt8aaNWvw8uVLubmqmjVrJiOyQCEhIdizZw/69u2L7NmzI0+ePBg4cCD2798PvV4vNyeKgY+cNCjgyDVEBWnvshjZKuRHZh6HTkTxULt2bRkRWbSUKVOibt26MiYLFxgYiJUrV6J58+ZImTIlmjVrhitXrsjNVNGkSRMkTpxYxmThLl++jClTpqBixYpIlSoVhg8fjuDgYLkZEcCSrk0PdpyVkSaUaF9DRkREH2Vvb49q1arJmMji+fj4yIisiF6vx9q1a/HNN9+gc+fOePDggdxEUW5ubtybbuVevHiBUaNGIVu2bJg5cyYiIrR5NSdKOCzpGvT06HUZJbhkmVMhR5VCMiYi+qh69eohSZIkMiayeDVr1kSaNGlkTFbGYDDAz88P2bNnx+DBg/HixQu5iWL4RJBtePbsGfr06YPcuXNjxYoVMBgMchOyUSzpGmOIiELwlYcyTnDF2lXjGSqJKF5GjBghIyKr4ODggDZt2siYrFR4eDgmTZqEHDly4NChQ3KsiLJlyyJHjhwyJit1+/ZttGnTBhUqVEBgYKAckw1iSdeYlxfuwxilsWfRdDoUal5BpkREH9W0aVMUKFBAxkRWY+DAgUiVKpWMyYoFBgaiatWqWL9+vRyZnU6nw5QpU2RMVu7w4cMoU6YMbt26JUdkY1jSNebFOe1dFzNF9rRwTcoTmBBR3Oh0Ou5FJ6vn6ekJPz8/GZOVi4iIQNOmTTF79mw5Mrt69eqhXbt2MiYrd/XqVZQuXRqnTp2SI7IhLOkaE3r/uYwSXLqCWWVERPRRnTp1Qt68eWVMZHXq1auHtm3bypisnMlkQq9evTBo0CAYjUY5NqsZM2YgY8aMMiYr9+TJE1SoUAE7duyQI7IRLOkaE/Y4Ya/NGZu0BbPIiIgoViVLlsTMmTNlTGS1ZsyYgQwZMsiYbMDkyZMxZ84cGZtVkiRJsGTJEhmTDXj9+jUaNGiQYJcCpITFkq4xYU+CZJTg0nJPOhHFQdq0abFhwwa4uLjIEZHVSpo0KZYvX877vY0aPHiw4iWqatWqGDRokIzJBoSHh6Nt27bQ6/VyRFaOJV1jwp8GyyjBJc+SWkZERDE4Oztj06ZNSJcunRwRWb1KlSphz549SJ48uRyRlQsPD0e7du0Uv3TWhAkTMG7cOBmTDTh27BgmT54sY7JyLOkaYwiPklGCc3BxkhERUbSkSZNi48aNKFGihBwR2YwyZcrg8OHDyJw5sxyRlTt69KjiZ2LX6XT44YcfsHz5cjg4OMgxWbnhw4fD399fxmTFWNI1xmRQ9gQkX8LByVFGREQAgPz58+Pff/9FrVq15IjI5uTOnRv//PMPChcuLEdk5X7++WdcvXpVxmbXunVr/PXXX3B3d5cjsmJRUVFo164dTCaTHJGVYknXGJ2d9n4kBh4HQ0SxaNGiBf755x9kz55djohsVtq0abF//3507doV9vb2ckxWKjIyEgsXLpSxIqpVq4bDhw/j22+/lSOyYqdPn8bhw4dlTFZKe43Qxtk7a28Jkz5Me0vwiSjhpE+fHn5+fvj111/h5uYmx0Q2z93dHfPnz8elS5fw3XffyTFZqRUrViAqSp3HTPnz58f+/fuxZcsW5M+fX47JSi1dulRGZKVY0jXGOUViGSW4oAfPZERENih9+vSYO3cubty4gY4dO0Kn08lNiOg9OXLkwOrVq3HixAlUq1ZNjsnKBAQEYNu2bTJWjE6nQ506dXD69GmsWLECXl5echOyMr///jtCQkJkTFaIJV1jXNMklVGCe3jmpoyIyIZkyJAhupx3794dzs7OchMi+oSiRYti586d2LdvH7p27crrqluxhNjTaW9vj1atWuHy5ctYunQpGjRowFVOVur169dYt26djMkKsaRrjEvqJDJKcI9Y0olsTuHChTFs2DAcPXoUd+7cYTknMoMKFSpg/vz5uHv3Ls6cOYMxY8agZMmSXJViRbZs2YKAgAAZq8LZ2Rnt2rXDxo0b8ezZM2zfvh3/+9//eMUBK5MQTwSR+nQmniZQU64t3ouTQ9fABBNMwNsX8bZO5p/Y9oP3M8H4Nnvzr5jbvpn993EBIGWejOj89wRxS4k+rmDBgrxUiIVJly4dihYtCm9vb9SuXVsze/rCw8Ph6uoqY7OrUKEC9u3bJ2NSSbp06fDo0SMZm1XGjBlx9+5dGWvCkydPsGvXLly5cgW3bt3CrVu3cPv2bTx8+FBuShZg06ZNqF+/vowTjMlkwoULF7Bv377o+9e7l6CgILk5aZyDgwNCQ0Ph6MirL1kzlnSNeXrsOvbUm/Jhwf6gbMcs0x/d9oP3i39Jh70dBlxeCOfEyj9QJuugRknX6XSoXr26jC3ewYMHERoaKmNF5MiRA0uXLkXevHmRLFkyOdYElnTbYOsl/WPCw8Nx586d6EIVHByMqKioGC98GPeG0WhEVFQUwsPDceXKFZw6dSrBjt0dP348hgwZImNNevnyZfT96+7duwgLC4tx/9LzCj/RDAYDIiMjERwcjLNnz+LChQswGhPm0smXLl1C7ty5ZUxWhCVdY/ShkVifvQ+MBsMHBTpm2Y5Zpj+67QfvF/+SbgJQY1xbFPexvkJEylCjpLu4uCAsLEzGFm/w4MGYNGmSjBVz8eJF5MmTR8aawZJuG1jSydwMBgOuXLmCAwcOYMSIEXjy5IncRDGtW7fG8uXLZUxWJiQkBGfPnsWGDRswY8YMGAwGuYli1q9fj0aNGsmYrAiPSdcYh0RO8MiRRsYJ7viSnTIiIgX06dMHTk5OMlbM5MmTZUREZPHs7e2RN29edO3aFZcuXUKzZs3kJoq5ePGijMgKubm5oUyZMpgyZQpOnDiBHDlyyE0Uw/uY9WNJ1yDPEtlklOACrz/E9b1nZUxEZpY2bVq0bdtWxopZuXIl7t+/L2MiIquRLFkyrFy5EmXKlJEjRVy6dCnBlkFTwihUqBD+/PNP1c6qz5Ju/VjSNSh9jQIy0oRji3fIiIgUMGDAANXO9hwVFYXp06fLmIjIqjg6Oqp2nHhoaCju3bsnY7JyuXLlwnfffSdjRVy6dElGZGVY0jUodfk8cHDT3qWOru89izvHLsuYiMwsZ86cqh5rtnDhQrx48ULGRERWpWbNmkiZMqWMFfH8+XMZkQ1o3bq1jBTB+5f1Y0nXIHsnB6Srkk/GCc9kwh99FyAyNEJOiMjMBg8eLCPFvH79GvPmzZMxEZFVcXR0xDfffCNjRURGRsqIbEChQoVkpAjev6wfS7pGeTUpKSNNeH77CXaN/U3GRGRmxYsXR+XKlWWsmJkzZ1rl2fKJiN7n7u4uI0WwRNmmxIkTy0gRvH9ZP5Z0jUpXvQASZ/aUsSb8u2wXbh6+IGMiMjO1jp8EgKdPn2Lp0qUyJiKyKo6OjjJSBK8vbpscHBxUOacM71/WjyVdo3Q6HXK0qyhjTTCZTNjU1xchgcFyRERmVLVqVRQuXFjGipk8eTL/8BMRERElMJZ0Dcv2fVnYJ1Lvesnx8fL+M6xsM4nHpxMpSKfTqbo3/fbt21i7dq2MiYiIiEhFLOka5pQkEXJ3riJjzbh/+jpWd54Og94gR0RkJo0bN0a2bNlkrJiJEyfCZDLJmIiIiIhUwpKucd/0rAnnFOqchOJLXP37DFZ3mQGjwShHRGQG9vb2GDhwoIwVc/bsWezYsUPGRERERKQSlnSNc0zsgvx968hYUy5u+xerusyAPiJKjojIDNq2bYvUqVPLWDETJ06UERERERGphCXdAuRsVwEeOdLIWFMu/HUcCxoMR/Dj53JERF/JxcUFffr0kbFi9u3bh2PHjsmYiIiIiFTAkm4B7BwdUG5Oe+gc7OVIU+6fvYHZNX/AnZNX5YiIvlLXrl1Vu74vuDediIiIKMGwpFuIFIW8kL93LRlrzquAl1jQeAT+Xb1XjojoKyRNmhTdunWTsWI2bdqEK1euyJiIiIiIFMaSbkEK9KuDFAUzy1hzDJF6rO03H7/3m4/Ql6/lmIi+UJ8+feDkpM5lGU0mEyZPnixjIiIiIlIYS7oFsXOwR7k5HWDv4ihHmvTv6r2Y9G1vnNxwQI4onnhJLAKAtGnTom3btjJWzPLly/HgwQMZExEREZGCWNItTNKcaVH0x0Yy1qzXgcH4reds+LYYjWd3nsgxfUbkqzAc/XEVfis8ANc28kReBAwYMAA6nU7GioiKisKMGTNkTEREREQKYkm3QHk7VUXOVuVlrGlXD5zFpMp9sWP6WoS/DpNjEkxGI64s2IM/SvyIS4v/Rujjl9jVzRebWk5F0L2ncnOyITlz5kTjxo1lrBhfX1+8ePFCxkRERESkEJZ0C1Vm0vfIUDW/jDUtKjwS26aswYgSXbF18ioer/4JOjs7PPr7AiKex/we3dl7Dssq/ICjc7fAaDDGmJHtGDx4sIwU8/r1a8yfP1/GRERERKQQlnQLpbOzQ+WFXeFpASeSk8KCQrBjxjr8XKILNo1ZjlfPXspNCECJGa3hlCSRjKEPi8S+MauxqPqPuH/6uhyTDShWrBgqV64sY8XMnDkTYWFcAUNERESkBpZ0C+aQyBnVf+2DpDnTypFFiAgJx+75m/BTya5Y9cMC3D13U25i9YKDXskoWqK0yVBs7HcyjhZw8S4W1f0Zm39cwkMIbNCQIUNkpJiAgAAsW7ZMxkRERESkAJZ0C+fq6Y7a6wbCI0sqObIYUeGROLB8B8bV7I8xNfph79KtePU8WG5mNYKDXmHV8g1o5t0B1b9tiqcBgXKTaFmblkaasrlkHM1kNOHo0h2YUqEv/LfxxHK2pGrVqihcuLCMFTNlyhTo9XoZExEREZGZsaRbgUSpkqDO+oFwz+QpRxbn3vlbWD1sEQYV9sHMVqPwz/p9eP3i43ubLcXLF0HYsmEHBnT/GZWK18fYn6bhwrkrCA56hRFDP30t6lJjW0DnYC/jGIIePcfSjpOxwGc8Xjx8JsdkhXQ6nap702/evIn169fLWHF2dur8mYqKipIRqSgyMlJGZmdv/+nfo2Qb1LivAYCjo2VcLpfMS6/Xq3LZXN6/rJ/OpMY9iVTx6u4zbG0xDS9vPIYJgAmmt6/fvq1789r4Nnvzr/fmwNvZu/zdVoAx+v1jzv97/4/l/33eT237/ud9d8tMwJv31QEZv8mCvN8WRN5vCyJniW/g5OL03leuPXq9Hhf9r+DYoRM4+Pc/OH/2EgxGY+zfHwBTZo9AnXrV5IeJ9s/Pq3F64Q5E6UzQw4goGKGHCVG6N29HwQT927ft3JxRd1ALVGnvrVrBkQoWLAh/f38Zm5WLi4vNHydtMBiQK1cu3LhxQ44UUahQIZw6dUq1S8ABgMlkUuV+nDdvXly4cEHGpAKTyQQnJyfFV2rkypULly9fljHZmMqVK2Pv3r0yNrvjx4+jePHiMiYrFxQUhKRJk8rY7NKlS4cHDx7ImKwIS7qViQgOxe4uvri79/yHZdBCS7pRbOvg7IjsRXMhT7mC8PomG9LnyoSUGRJ2uX94eAQunrmEU8fO4tTRM/A/fRFhYWGxfL2xv500eRJs37caSZJ4yA8NAIh8HYbfyvyAoKcvP1vSo97mGQtkg8/kHvD6Jqv8cIpjSVfPggUL0LVrVxkrZseOHahevbqMFeXs7Kz43i97e3vcvn0bGTJkkCNS2MGDB1G+vPKXFc2fP7/iv5dI2/R6PdKnT4+AgAA5MrvTp0+jUKFCMiYrp9bvs8yZM+P27dsyJivCkm6FTEYj/hm1Fmd8t8csg1ZS0t9s89/XYYIJzm6uSJ8zI9LnzISMuTIjY67MSJHOEx4pksA9mcdX7/nT6w0IePAEj+8/xsN7j/Hw3iM8vPsID+89woN7jxD49HnM2/jB1/y5t01o17E5hvzUS37qaFfWHcH2ngvjXNL1MMFgD1TvUA/NB7aCs6uL/JCKYUlXT3h4OLy8vPDkyRM5UkSlSpXw999/y1hRadKkUeXrGzp0KMaOHStjUljTpk2xbt06GZvdt99+iwMHDsiYbMiOHTtQs2ZNGSvi6dOn8PS0/MMQKX66du2KBQsWyNjsypYti0OHDsmYrAhLuhW7/Pth7Bu4DPoI/ZsyaMUlXc5N+O/26ux0SJQk8ZvCntwDHsmTIHGyxLCzt4edgz10djrY2dkhKkoPfVQUovQGREVFIUqvx4tnL/Ho3kM8ffwMBsObW/Lh543lNnzwNX/ubRMcnByx7e9VyJgxXfTPUFrjPRr3T16Lc0l/828jkmdMiU5j/4filUvID6kIlnR1TZgwAT/88IOMFaP2Ms5KlSph3759MjY7V1dX7Nu3DyVKqPP/CQHr169H06ZNVTmGs0uXLvD19ZUx2Qi9Xo/q1aurstQ9ZcqUquytJ225efMmChcujOBg5U9+3KlTJyxcuFDGZEVY0q3c45M38JfPbIQEvLTZkv5BLrI3R4qLeSyf993t+vDzxvJxP/iaP/f2m9c1vStj5twxbz/bh+7sO491LSbFu6TrdW/eLuP9LbqN7I7kqZLLD21WLOnqevnyJTJlyoRXr9Q5yWLjxo1V2fP5Tvfu3TF//nwZKyJJkiSYMGECOnfurMqx8LYqPDwcEyZMwPjx4xU/lOGdGTNmoHfv3jImGxAQEIBevXphzZo1cqSI8uXLY//+/TImK3b8+HG0adMGV65ckSNFTJs2DX379pUxWRE+ArFyaYpmQ7Odw5GqUBY5Ig3atvVvnDn98ZNXZa6YD2mLZJNxnB3Ysh9tK/tg04rNckQWLGnSpOjWrZuMFbNhwwbVHojg7Und1BIUFIRu3bqhaNGi+Omnn7BlyxY8ffpUbkZf4P79+1i3bh0GDhyIfPnyYeTIkaoVdADIkyePjMhK6fV6XL58GevXr8ePP/6InDlzqlbQofLvLEoYr1+/xvHjx7F06VK0atUKJUuWtNq/i5QwuCfdRhgiorDvx5U4/+s+7kkXmZb2pJt0QOGi+bFm/cePZ7q15yzWtJr8RXvS9TAi6u3beYrmweCJA5Atp/mfwOGedPU9evQIXl5eqpWejh07ws/PT8aK+Pvvv1GlShUZqypt2rRIlCgRnJ2deSmveDAYDAgPD8erV68S/MmOe/fumf3EgM2bN+dVATTCaDRCr9dDr9fj/v37qv0ujM2sWbPQs2dPGcfbkydPULVqVRlTAjCZTNH3sbCwMNy/f19uoqq7d+8iY8aMMiYrwpJuY+4fuYzdg5bi+Y3Hb6thzLLIkv7xz/vudn34eWP5uB98zZ97O+b7zZ4/HjVrVXz7WT+0rNbPuH/mxleVdD2MMDnZo2Xn79ClV1s4uzjLT/PFWNITRufOnVUrzk5OTrh16xbSpfv4ORTM5dGjR6p8HrJe7u7uCAoK+uqTiErFixfHiRMnZEw2bteuXWYp1w8ePDD7E0tk+RInTozg4GCz/z4jbeFydxuToUxutP57LEr1bwB7Jwc5Jo2YPWuxjGIo27eBjL6IPkqPxXNXoH711jh86F85JgszYMAA1f5oR0ZGYsaMGTJWRJo0aZAzZ04ZE8VZ+fLlVft/g2xb0qRJUa5cORkTmY23tzd/n9kAlnQbZO/kgDIDGqL17jFIXyqXHJMGXL50HUf/OSXjaDmqF0HKXOZ7dv3unQcYN2om7t59IEdkQXLmzInGjRvLWDG+vr54+fKljM1Op9OhXbt2MiaKMx8fHxkRKaJFixZwcVHvkqdke/j7zDawpNuw5DnSofnGH1F9age4JHWTY0pgS5d++iQ3hVpUkNEXyZs/F2YtHI+tO1ciU6b0ckwWZvDgwTJSzKtXr1S7pFXr1q2554C+SPLkyeHt7S1jIkXwCUVSUoYMGRL8HC2kDpZ0QoGWFdD+4ETkaVhajigB7dl9CPfuPZRxtPxNvoW945efwKpQiQKYs2IKVm1ZhKo1yssxWahixYqp+gd8xowZCA8Pl7HZZciQAdWqVZMx0Wd9//33cHY23zk3iD4mb968KF68uIyJzKZNmzY8eamNYEknAICbZxLUndcd7XaORq46xQHusUpwRqMRyz6xNz1RCnfkrFZUxp9VrHwxzFk7A/PXzUKp8nwwYY3U3Jv+5MkT/PLLLzJWBJf40Zfgnk1SS7t27bjihxTVtm1bGZGVYkmnGNLk90KjRb3Rae945GtcFjp73kUS0rq1WxAZGSXjaEVafPwM8O/T6XQoXbMM5mydi0krJ6BgyQJyE7IiVatWReHChWWsmMmTJ8NgMMjY7OrXr49MmTLJmOijypUrp+r/C2S7UqZMifbt28uYyGwaN27Mk6jaEDYwilXKXBlQf053dDs8FYW/r8QzwSeQV69CcPDgMRlHy16pIDzSJJNxNDt7O3zbsCJm7pqPYX7DkaMAf7nbAp1OhyFDhshYMTdu3MD69etlbHaurq5YsmSJjIli9e7+wj2bpIYFCxYgRYoUMiYyC09PT8ybN0/GZMVY0umTkmVOhTpTOqLnP9NRon11OLg4yk1IYdu375NRNDs7OxSoX1bGcHByQMWW1TFt/wL0nj0ImXJllpuQlWvcuDGyZcsmY8VMnDgRJpNJxmZXpUoVdO/eXcZEH5gwYQJy5MghYyKz+/7779GwYUMZE5mNr68vUqVKJWOyYizpFCce6VKg1ph26HN8Fsr1qAe3FB5yE1LI7l0HPrmUOGflQtFvO7o4oXL7OphwaAHaT+qB1F5pY2xLtsPe3h4DBw6UsWJOnTqF3bt3y1gREydORNasWWVMFK1ChQro0aOHjInMLm3atJg1a5aMicymefPmql5elbSBJZ3iJbFnElQb2gIDTs9Di0X9kLNKYdjxuHVFvXwZjOPHz8g4WpZSeeCROhmq/K8BRh1fgO9Gd0TydJ5yM7JBbdu2RerUqWWsmIkTJ8pIEYkTJ8ayZcu4jJli5ebmhiVLlsDOjn+bSHl+fn5Injy5jInMIm3atJgzZ46MyQbwLxh9EXsHe+StXQJtVgzGwH/noPqQ5kiZndfYVsq//368pNs7OuCHY3PhPbQV3FMkkWOyYS4uLujTp4+MFbNnzx6cOHFCxor49ttvsWrVKjg5OckR2bBkyZJh+/btXGlBinN0dMSqVatQp04dOSIyi6xZs+LAgQM814GNYkmnr+aRJjkq9mqAfgemodfOiajQvR6SpueeXHO6fv22jGJw4In96CO6du0Kd3d3GStGrb3pAPDdd99h+/bt8PDg4TcEZMyYEYcOHUK5cuXkiMis3N3dsX37djRv3lyOiMyiaNGiOHLkCLJnzy5HZCNY0sms0uXzQu1hrTD033novnEUyravhVTZ0snNKB50Oh2aNPGWMVGcJE2aFN26dZOxYtavX49r167JWDGVKlXCwYMHkS4df8/Ysvz58+Off/5B3rx55YjIrNKmTYuDBw+icuXKckRkFjVq1MC+fftUPVyNtEdnUuN0vGTzXj4KxLVD53DloD+uHDqHoCfPYQJgggkmAMb33sZ7b5t0gPHd29Gv32zx5n3ez/+bm2CCSSfnsW9rjP6In/68727Xh583lo+r+9j8Y2/HfD9HZ2cUK14A35YviWrVy8PLK+PbW2AZChYsCH9/fxmblYuLC8LCwmRMsXj06BG8vLwQGRkpR4ro3LkzFixYIGNF3b17F3Xr1lX8fkfaU61aNfz+++9ImjSpHCmuePHiqh3iQQmvcOHC2LhxIzJnVueKKQ8ePECGDBlkTFasc+fOmDNnDhwdeTUlW8eSTgni8bX7uHLIH5cPnMXVfy4g9FVodFGFKK2yLL/ZJrayLMqvBZV0B0d75C+YFyXKFEWp0kVQuGh+ODtb7rG2LOna07lzZ/j5+clYEU5OTrh9+zbSplX36gJ6vR6//PILhg8fjgcPHsgxWZm8efNi3LhxqFevXoKdRJAl3TZkzpwZY8aMQcuWLVU9ISFLuu2oWrUqJk6ciCJFisgR2SiWdEpwRqMRd85cx+VD/rhz7gYeXbmHJ7cfwmAwxlqW39xhYyvLovxqtKTb2dvBK1sm5MmXC3ny50TefDnxTf7ccHV1ee+7YtlY0rXn6tWryJ07tyrXMgeAwYMHY8KECTJWRVhYGGbPno3x48fj5cuXckwWLkOGDBg5ciTatGkDB4eEPR8HS7p1S548OYYNG4bu3bvD2dlZjhXHkm79ChcujIkTJ6JatWpyRDaOJZ00SR8Zhcc3HuDh1Xu4f+UuHly9i/tXbuPJnScwGt/U5A/LsijFGijprm6uyJQ1I3J9kwO58+VEnnw5kStPdji7qP/HXk0s6drUtGlTrFu3TsaK8PDwwN27d5EkScJdceDFixeYMGEClixZgmfPnskxWZiMGTOiZ8+e6NGjB1xdXeU4QbCkW6d06dKhXbt2GDRoUIL+DmNJt15FihRB//790bx5c1VXZ5DlYEknixIZHolHN+7jwZW7eHDtHl4EPEdwYBCCngch+HkQggKD/ls6r0JJd3R2QpoMqZE2YxqkzZgWaTOmQbqMaZEuU1qkzZAGSZMl3B/3hMSSrk0nTpxA8eLFZayYCRMmYPDgwTJWncFgwLFjx7Blyxb8+eefOH/+vNyENEin06FEiRKoW7cu6tati/z58yfYsvaPYUm3HkWKFIm+rxUpUkQT9zWWdOvh7OyMKlWqoG7duvD29ubPlT6LJZ2sjj5Kj1fPg98U98AgBAW+RPDbf4eHhsGgN8JgNMBoMEKvN0S/rbO3g52dHXT2dtDZ6eDk4gS3JImR2MMNbh6JkfjdS5L/3k7kpo29OVrDkq5dVatWxZ49e2SsiDRp0uDWrVtwcdHWoRy3b9/Gli1bsHXrVpw7dw4PHz5U7TAA+jh7e3tkzJgRhQsXRt26dVG7dm3Nn92YJd0y2dnZIWPGjMiXL190aUqfPr3cLMGxpFsuV1dXeHl5oXTp0qhXrx6qVq0KNzc3uRnRR7GkE5HZlSlTRvG9lS4uLggICJAxfcbu3bvRqFEjGStmzpw5aNOmjYw1JSIiAnfv3sWtW7c+eAkMDERUVFSMF/7ZjDs7Ozs4OjrGeEmVKhWyZMnywUvGjBkT/Bjz+KpYsSJOnTolY0oAOp0OTk5OMe5rnp6eMe5jWbNmjb6vWcLZsx8+fIjcuXPLmBKIvb19jPuXs7Mz0qdPH+O+9e4lderUmliNQZaLJZ2IiIiIiIhII3imAiIiIiIiIiKNYEknIiIiIiIi0giWdCIiIiIiIiKNYEknIiIiIiIi0giWdCIiIiIiIiKNYEknIiIiIiIi0giWdCIiIiIiIiKNYEknIiIiIiIi0giWdCIiIiIiIiKNYEknIiIiIiIi0giWdCIiIiIiIiKNYEknIiIiIiIi0giWdCIiIiIiIiKNYEknIiIiIiIi0giWdCIiIiIiIiKNYEknIiIiIiIi0giWdCIiIiIiIiKNYEknIiIiIiIi0giWdCIiIiIiIiKNYEknIiIiIiIi0gidyWQyyZBIi7bOXofNM9fACBNMQKyv8e7fujev381MMMH43rZJUybD/O2+cPNwk5+GzKB48eI4d+6cjEkldnZ2cHBwgKOjY/TrlClTIlOmTMicOXP063dvp06dGjqdTn4YzVDrtvHPoXlERESgdOnSuHTpkhx9kXbt2mH+/Pkypnj6/fff0bZtWxl/NWdnZ+zatQvFixeXI5ug1+vh7u4uY7OYMWMGunTpIuN4a9OmDX7//XcZk4WqUKECduzYIWOyMizpZBEeXL6D0bX7IzIyKtZy/sHrz5R0E0yo9l0NDJgyQH4qMoMCBQqwpFsQFxcXFChQADVq1ECNGjVQqlQp2Nvby80SDEu6ZRk2bBjGjh0r46+ye/duVKlSRcYUD6tWrULLli1lbBZp0qTBsWPHkClTJjmyenq9Ho6OjjI2i7lz56J79+4yjrfmzZtjzZo1MiYLVbFiRezdu1fGZGW43J00z2gwYGnfWdBH6uXoq+xYswP/7v9XxkQ2Jzw8HMePH8fo0aNRrlw5pEiRAo0bN8bChQtx584duTnRR508eRITJkyQ8Vfr0KEDXr16JWPSiMePH8Pb25s/IyIiM2FJJ83bPncD7vjfkLFZTB00DaGvQ2VMZNOCgoKwYcMGdOnSBV5eXqhduzaOHTsmNyOKISIiAu3atYPBYJCjr3bnzh0MGTJExqQh586dQ4sWLRT5+RMR2RqWdNK0h1fuYst05ZZoPX30FPNH+8qYiN6zbds2lCpVCrVq1cLRo0flmAgAMGbMGJw/f17GZjNv3jzs27dPxqQhW7duRf/+/WVMRETxxJJOmmU0GLCsj/mXuUtbV/2FkwdPypiIhO3bt6N06dKoUaMGTp06Jcdkw06ePInx48fL2Ow6dOiAkJAQGZOGzJw5E/PmzZMxERHFA0s6adaOuRtxV6Fl7tLkwVMRGhImYyKKxc6dO1GmTBn88ssvckQ2KDIyUrFl7tLNmzcxdOhQGZPG9OrVi2efJiL6CizppEkPr9zFX9PVu1zIk/tP4DtugYyJ6CPeHX88YMAAGI1GOSYbMnr0aEWXuUuzZs3CwYMHZUwaYjAY0KxZM1XvF0RE1oQlnTTHaDBgRZ/Zii9zlzav3IJTR07LmIg+YerUqfD29kZQUJAckQ04deqUKsvcpfbt2yM0lCf91LLg4GB4e3vjyZMnckRERJ/Bkk6as2veJtWWub/PZDJh4qApCA8LlyMi+oRt27ahYsWKCAvjISO2RM1l7tL169cxbNgwGZPG3LlzBw0aNODvBiKieGJJJ015dPUetk1Tb5m79PDuI8wft1DGRPQZZ86cQb9+/WRMVmzMmDE4d+6cjFUzY8YMHDlyRMakMUePHoWPjw8PiyEiigeWdNIMo8GAXxNgmbu0YfkfOHPsrIyJ6DN8fX2xfv16GZMVOnXqFMaNGydjVZlMJvj4+HAvrQVYs2YNRowYIWMiIvoIlnTSjD3z/sDds+ovc5dMJhPGDZiE8PAIOSKiz+jYsSPu3LkjY7IiCbnMXbp69SqGDx8uY9Kg0aNHY+XKlTImIqJYsKSTJjxO4GXu0oM7D+E70U/GRPQZL1++hI+Pj4zJiiT0Mndp6tSpOHbsmIxJgzp06IBDhw7JmIiIBJZ0SnBGgwG/9ZkDQwIvc5fWLt0I/xO8fAxRfO3duxdnzpyRMVkBLSxzl4xGI3x8fBAezpN+al1kZCQaNGiAGzcSftUcEZGWsaRTgvt73h+4p4Fl7pLRaMSYARMRwWXvRPE2f/58GZGF09Iyd+nSpUsYNWqUjEmDAgMD4e3tjRcvXsgRERG9xZJOCerx1XvYMW2tjDXj7s178J2yWMZE9Bm//vorgoODZUwWTGvL3KVJkybhxIkTMiYNunz5Mpo0aYKoqCg5IiIilnRKSEajEWt6z9XcMndp1aK1OHfqgoyJ6BNCQkKwYsUKGZOF0uIyd8lgMMDHxwcREVz9ZAn+/vtvdO/eHSaTSY6IiGweSzolmH1zN2tymbtkNBoxcuBEREZEyhERfcKvv/4qI7JAkZGR8PHx0eQyd+n8+fMYM2aMjEmjFi1ahKlTp8qYiMjm6Ux8CpMSwJOr9zG9+iDoI6Ng1AEmmGDEx16bYAJg0gHG9/79yddi23cf74N/6z49f/f5jTqgTbcW6DWkq/xSKBYFChRQfFmsnZ0dnJ2dZUxvn1iKjIxM8D1UiRIlwqtXr2Bn93XPB+t0OhkpIqG/X1o1fPhwizre297eHsePH0eRIkXkyKatWrUKLVu2lHGC0+l02LBhAxo0aCBHFkGv18PR0VHGZjF37lx0795dxvHWvHlzrFmzRsZm5+rqKiNSQIUKFbBt2zYZk5VhSSfVGY1GzPMehjtnrr8pwRZS0u3s7bB04zx8UzCP/JJIUKOkV6hQAfv27ZMxvSckJARnzpzBsWPHcPz4cezatQvPnz+Xmynq6tWryJEjh4zjhSU94Zw+fRolSpSAXq/tw5KkAgUK4N9//4WTk5Mc2SytlnS8fULv4MGDFvnECkv6GylTpkRAQICMiegLfd3uDaIvcGDuZtw7c13GmmcwGDBiwARERfJEN2QZ3NzcULZsWfTr1w+rV6/GlStX0Lp1a7mZopR+soaU8+5s7pZW0AHA398f48ePlzFpVGhoKOrWrYsHDx7IERGRTWJJJ1U9uXofu6etk7HFuHH1FhbMXCZjIovg6emJ5cuX4/fff5cjxbCkW66xY8fC399fxhZjzJgxOHv2rIxJox4+fIi6devi9evXckREZHNY0kk1RqMR6/vMgz7CsvdEL/P9FZfOX5UxkcVo2rQpqlWrJmNFsKRbptOnT2v+bO6fo9fr4ePjw8t8WZDTp0/j+++/t4iTFBIRKYklnVRzcO5m3D+j/bO5f45eb8Cw/uMscgko0Ttjx46VkSLUPgaevp4lL3OXTp8+jUmTJsmYNGzz5s0YPHiwjImIbApLOqki4Op9/D1tvYwt1rXLN7Bw9i8yJrIYxYoVg729vYzNLjKSly60NJa+zF0aOXIkzp8/L2PSsKlTp2LhwoUyJiKyGSzppDij0YgNfeartsw9T8l8MlKE39wVuHzxmoyJLIJOp4O7u7uMzS4iIkJGpGFqLnNPkyYNsmbNKmOzi4qKgo+Pj1WsDLAl3bt3x+7du2VMRGQTWNJJcYfnbcEDlZa5l6pTFj/9OgZpvNLKkdnpo/QYNoDL3slyqXFpM6PRKCPSKLWXuc+fPx8LFiyQsSJOnDiBKVOmyJg0zGAwoEmTJrh06ZIcERFZPZZ0UtTTaw+wb6o6Z3N3S5oYHcZ2h5OLE7qM7ynHirh84Rr85q6QMRGRxRk3bpxqy9ybNm2KBg0aoGrVqmjbtq0cK2L48OG4ePGijEnDgoKC4O3tjadPn8oREZFVY0knxZiMRmzqrd4y97bDOyGJZ1IAQIFyhVCpSVW5iSJ8Zy/D1Ss3ZUxEZDHOnDmj2skEkyVLhtmzZ0f/e8qUKfD09IyxjRIiIyPRvn17njncwty8eRMNGzbkoTNEZFNY0kkxai5zL1ChCCo0jVnKfX7ujCQpksTIlBAVpcfQ/mP5wI+ILJLay9xnzJiB1KlTR//b09MTM2bMiLGNUo4dO4bp06fLmDTu8OHD6NixI0wmkxwREVkllnRSxNOrD7Bvqjpnc3dxc0WnST1kDPdk7ugwvKuMFXH+3GUs8v1VxkREmjdu3DicPXtWxoqoWbMmWrduLWO0bNkSNWrUkLEihg0bhitXrsiYNG7lypUYM2aMjImIrBJLOpmdyWjE5j4LYFBpmft3Q9rAM30qGQMAKjSshCIVi8lYEbNnLMb1a7dkTESkWWouc0+cODF8fX1jPWGhTqeDr68vEiVKJEdmFxERwWXvFurnn3/G6tWrZUxEZHVY0snsjs7fioen1VnmnrN4XlRv5y3jGLqP7wmXRC4yNruoyCgMGTCGZ7MmIoug9jL3CRMmIHPmzDKO5uXlhdGjR8tYEUeOHMGsWbNkTBagXbt2+Oeff2RMRGRVWNLJrJ5dfYD9k9VZ5u7o7IiOU3rGulfmfakypMb3A9Q5e7D/2UtYtJDL3one+dz/n5Rwxo8fr9oy97Jly6Jbt24y/kCvXr1QtGhRGSvixx9/xPXr12VMGhcREYH69evj1i2uXCMi68WSTmZjMhqxpc9C1Za5N+jdHOmyZZBxrOp1aIAcBXPKWBEzpi/CzRt3ZExkkxwcHGREGnDmzBnVju91dnbG4sWLYWf3+YccDg4O8PPzg729vRyZXVhYGNq3b8/VTxbo6dOn8Pb2RlBQkBwREVmFz//FJIqjY/P/Um2Ze6a8WeD9v8Yy/ig7Ozv0mtQH9g7KP/CLjIjEoIFjeRZaIpZ0TYqKilJ1mfuIESOQK1cuGX9U4cKF0a9fPxkr4uDBg5g7d66MyQJcvHgRzZo1U+1+TESkJpZ0MovAaw9xQKVl7vYO9ug4rRfs4rmnJWvebGjYKe7F/mucOnUOSxbz5DZEiRMnlhElMDXP5l64cGH0799fxp81YsQIZM2aVcaKGDJkCG7evCljsgA7d+5Er169+KQ4EVkdlnT6aiajEVt7q7fMvWaXBsicL5uM46R1vzZImzmtjBUxfbofwsLCZUxkUzJkiNshKaQONZe529vbY/HixXB0dJSjz0qUKBF8fX1lrIjQ0FB06NCBy94t1Pz583kSQCKyOizp9NWOz/8Lj1Ra5p4ma3o06NdSxnHm5OKEXhP6yFgRISGhOHnSX8ZENoUlXTvUXuY+aNAgFC5cWMZxVq1aNbRp00bGiti3bx8WLFggY7IQ/fr1w5YtW2RMRGSxWNLpqwRee4jDkzfIWBE6nQ7tpvSAo3P898q8r3C5wqjapJqMFREayj3pZNsyZswoI0ogai5zz5UrF37++WcZx9vUqVPh6ekpY0UMHDgQt2/fljF9hoeHB+rUqSNjVRmNRjRv3ly1+zcRkdJY0umLmYxGbO/jp9oy9wqtayJnibwy/iJdfu6KpCmSytisdDodcuTwkjGRTeGedG04e/asasvcdTodFi9eDBcXFzmKN09PT8yYMUPGiggJCUHHjh15fHM82dvbY82aNShZsqQcqSokJATe3t549OiRHBERWRyWdPpiJ3y34dEpdZa5J0/niSY/mm/Zo0cyD3Qb/vlr9n6NqtW+RZYsmWRMZFO4Jz3hqb3M/X//+x/Kli0r4y/WsmVL1KhRQ8aK2LNnD/z8/GRMn+Hm5oYtW7YgZ051LnX6Mffv30e9evUQGhoqR6QROp2OL/F8IdvEkk5f5Pm1hzg8SZ1l7gDQelJ3uLi5yvirVG5YGcUrFJexWeTPnxuTJw+TMZFNcXFxQY4cOWRMKhs/fjzOnDkjY0VkypQJ48aNk/FX0el0mD9/PhIlSiRHihgwYADu3r0rY/oMT09P7NixA2nSpJEjVZ04cQKtW7fmiQBVxhUoRObFkk7xZjIasaPPItWWuZdqXBH5KhWRsVn0GdcbLq5fvyTzfcVLFMKvq+YgSRIPOSKyKcWKFfuiM3uT+Zw9exajR4+WsWIWLFgAd3d3GX+1LFmyYNSoUTJWxKtXr9C5c2eWji/g5eWF7du3w8MjYf/+bdiwAT/++KOMiYgsBks6xdsp3+14rNIyd3fPJPhuZAcZm02ajGng07+tjL9Yg0Y18cvKWUic2E2OiGxO6dKlZUQqUnuZe5s2bVCzZk0Zm03v3r1RtGhRGStix44dWLp0qYwpDgoWLIhNmzbByclJjlQ1YcIE/gyJyGKxpFO8PL/2EP+ouMz9u9Ed4ZbM/Htl3te4Y2PkLPB1x9E5ONhj8LCemDTtZzg5cc8hEVjSE5yay9xTpUqFadOmydisHBwc4OfnB3t7ezlSRL9+/XD//n0ZUxxUqlQJK1asSPDjaTt37ox9+/bJmIhI81jSKc5MRiN2916s2jL3gjVKoFi9cjI2Ozs7Owyc2B/2Dl/2wM8zVQosWzUL7Tu1kKNo+ogobO69AGOztcOShiPx6skLuQmR6iIjI2VkVizpCUftZe5z585FihQpZGx2hQsXRr9+/WSsiKCgIHTp0oXL3r9Qs2bNVDsz/8fo9Xo0atQIV69elSMiIk1jSac4OzVfvWXurh6J0GJ8ZxkrJvs32dGsYxMZf1bpcsWx4a9lKFaikBxFCw8KwW/NxsP/9wPQh0XizrHLWN93vtyMSFUGgwEhISEyNhsvL68EP4GUrYqKioKPj49qy9wbNmyIxo0by1gxI0aMQNasWWWsiL/++gsrVqyQMcVRr169MHjwYBmr6sWLF6hTpw4CAwPliIhIs1jSKU5eXH+EY5M3ylgxjX5uhySpk8tYUT792iFd5nQyjlWSpB4YO+1H+P06HZ4pP347n998jBV1R+L+8ZjP4l/f548Tq/bGyIjUtHv3bhmZlbe3t4xIJePHj8fp06dlrIgkSZJg7ty5qi5rTpQoEXx9fWWsmN69e+Phw4cypjgaP3482rQx3yVUv8T169fRqFEjxVcPERGZC0s6fZbJaMSeXotgCFdnmXvOcvlRpkVVGSvO2cUJA8d/fhll7QbVsHnvr6jXuJYcxXB9xyksr/kzAq/F/uDur5ErEPTouYyJVKF0yfn+++9lRCpQe5n7tGnTkDZtWhkrrlq1amjdurWMFfHy5Ut07dqVy96/kE6nw6JFi1S71v3HHDhwgGftJyKLwZJOn3XWdweenLopY0U4uTqj5eRuMlZNsXJFULNxdRkDANJmSIPZv0zGuJk/I1nypHIczWgwYv+o1djkMxORr8LkOFp4cCg2DFwoYyLFLV68GJs2bZKx2WTLlg2lSpWSMSlM7WXuVatWhY+Pj4xVM23aNHh6espYEX/++Sd+++03GVMcOTo6Yt26dShWrJgcqeqXX37BhAkTZExEpDks6fRJL68/wvFJ6i1zrzOoBTwzpZaxqnr+3A1JkyeJ/reTsxNadf4Oa3cvR9mKJWNsK71++BzrGozDyfnbgDg8W3/l79M48TvPPEvquHTpEho2bIiOHTvKkVm1bNlSRqSCCRMmqLbMPVGiRFi4cKGqy9wlT09PTJ8+XcaK6dWrFx4/fixjiqPEiRNj69atyJ49uxypaujQoVi3bp2MiYg0RWfiuh/6CJPRiE11x+PxyeswAjDCBBMAk84U89/4yL91Jrz5783M+N4sxmvdm9cZi+RA383jEvRB3zs7Nu7CqL4TULNxNXTq54M06T//xMHF3w7g8Og1CH0ZAgNMb7/mdy9vvgcG3Zt/v5m/yZyTJEL/fdPgkTqZ/JAWq0CBAjh37pyMzapChQpxurTO5s2bbe54UpPJhKioKERGRuLGjRu4ePEiLl26hKdPn8pNFXHp0iXkzp1bxl9Mrd8Jlvzn0N/fH8WKFUNUlDqHJc2YMQO9e/eWsepMJhNq1aqFHTt2yJEiGjZsiPXr16t2nzSnVatWKfIEWrJkyfD8edwP3bp58yZKly6NgIAAOVKNi4sL9u/fjxIlSshRvOn1ejg6KnPp1blz56J79+4yjrfmzZtjzZo1MjYrT0/POP2NscT/dxKaJf9toi/Hkk4fdXbedvwz6vcPS7gCJd3OyR4DdkxGmpwZ5c1IELu370dkRCRq168mRx94fvkBDgxejgfHrr75OnWIV0k3woTc1Yqg/S9D5Ie2WFoq6RUrVsT+/ftlTAopUqQITp48KeOvotaDOkv9cxgVFYWSJUuqthe9VKlSOHTokGrXK/+cW7duIV++fAgNDZUjRaxevRrfffedjDVPKyUdAE6dOoUKFSrg9evXcqSa1KlT4/jx48iUKZMcxQtL+hss6cqx1L9N9HW43J1i9fL6I5yYpNwxq1K1no01UdD37TqEprV90KvLUEybsgDh4eFyk2j6sEgcH7MOG6qNxONj1+Q4Xi7uOomTGw7ImMjiqHUNa/qPmsvcnZycsHjxYs0UdADIkiULRo0aJWPF9OjRI0H3AluDIkWKYMOGDYqV27h48uQJvL29ERwcLEdERAmOJZ0+YDIasb/3UtXO5p42TyZU7dVIxqrRR+mxdf0OfF+nI/p0/AGXL7wp3PfvPsSMqX5ycwDAvZ1nsaH8T/Cfsw3GKIMcf5GNPy9B8NOXMiayGPnz50eLFi1kTAry9/dX9Wzuw4YNQ968eWWc4Hr37o0iRYrIWBHPnj1Djx49ZEzxVK1aNSxbtkzGqjp37hxatGih2skWiYjiiiWdPnDOdxcCTt6QsSLs7O3QfGp32Duov1fmxbMXWDLjF9Qv3Qwj+o7D5fMxr2UOAMuWrMH585ej//3iwj383Wo2/m4zB6/vBcbY9muFvniNtUN4tneyXGPHjoWdHf+sqCUqKgrt2rVT7Tj0AgUKYPDgwTLWBAcHB/j5+am2h3/t2rU8+ZgZtGzZElOnTpWxqv766y/0799fxkRECYqPpiiGoOuPcUrFZe7fdqyDjAWzyVgxRqMRR/ccxbBOw9GwRDMsnrYMgQEfP5bOYDDgh8HjEXj+Lg76+OKvKmPxYJdyx1r7bz+Ok38ckjGR5pUpUwZ169aVMSlo4sSJqi1zt7Ozw+LFi+Hk5CRHmlGkSBH07dtXxorp3r07nj17JmOKp379+iV4SZ41axbmzp0rYyKiBMOSTtFMJhMO9F6i2jL3FF5pUHOQOiffuXXpJn6ZvAytSn6PH32G4dCOQzDoP79MvVCRfOjVuwPubziB+3+djtNl1b7WumGL8SowSMZEmjZ+/HgZkYL8/f1VPQ67f//+CX6N67gYOXIksmTJImNFPH36FL169ZIxfYFJkyYpclK7+OjVqxe2b98uYyKiBMGSTtEu+O7C05M3ZawInU6HplO6wNHVWY7M5srJS1g2ZhE6l/NBz+rdsHrWb3j2OG57PcpXKo0Vv8/F2g1+qFa9PL4Z6A23zJ5yM0W8fh6MNUNjPxaeSItq166N8uXLy5gUEhUVBR8fH9WWuWfPnh0jRoyQsSYlSpQICxYskLFiVq1ahU2b1Ft9Zq3s7OywdOlSVK1aVY5UYzQa0axZM5w/f16OiIhUx5JOAICgG49xeqJ6DzSKf18F2cp8I+OvYjQYcP7QGSwZOg9di7XBjw36448F6/H4ziO5aaw8U6WAT7fvsWXfKvgum4LiJQtHzxxcnVBicqsY2yvp9JYjOLnliIyJNCd9+vRYsmSJjElBEydOxKlTp2SsmEWLFiFRokQy1qxq1aqhdevWMlZM165d430JMvqQk5MTNmzYoNoJAGPz6tUreHt748mTJ3JERKQqlnSCyWTC4V7LVFvm7pE2Oer8ZJ7CG/TkOY5t3I/FfWeiR8E2mND8J+xa/heeP47bSd0cHB3wbfWymOI3Fn8dXYfeQ7oic5bYLwWXpkIeZGlaSsaKWT10IV4/56VhSLucnJywdu1apE6dWo5IIWovc+/atSsqVKggY82bNm0aUqRIIWNFPHnyBL1795YxfQF3d3f89ddfyJo1qxyp5s6dO6hfvz7CwsLkiD6B1z8nMi+WdMLF+bvw9IQ6Z3MHgIYTOsLF/cv2yrx6+hKn/jiM1YN9MaJ8Dwwq0gGLekzH4bV/I+TlK7l5rHQ6HQqWLICB4/vhz5MbMHnRWFSoUS5OZwUuOqopnFMklrEiXgUGYdUwnu2dtGvGjBkoXbq0jEkhai9zz5AhAyZOnChji+Dp6Ynp06fLWDErV67En3/+KWP6AqlTp8b27duRMmVKOVLNsWPH4OPjA6PRKEf0lUwmE1/i+UK2iSXdxgXfeIIzE/+QsWIK1C+DPNWKyvijgh8/x7k/j2LTD4sxuXxfDC/UCb90n47DK3ch4MZDuflHOTo7ovC3RdD5py5YdfQ3zFw7HfW+94ZHUne56Sc5J0+MYqPUOdkdAPz7xyGc3n5UxkQJzsfHB926dZMxKUjtZe6+vr7w8PCQscVo1aoVqlWrJmPFdOnSBS9evJAxfYEcOXJg69atcHNzkyPVrFmzBsOHD5cxEZEqWNJtmMlkwhEVl7knSu6OumN8ZBzt1aPnuLbjFA5MXo9VrSZjSsFumFLkf1jdZQaO/rITAdcfyHf5pHTZMsC7fX0MXz4Gq8+tx7jfJqBJ5yZImfbrnp3P2qQk0lU07/H0n7JiiC9CXr6WMVGCKV68OObNmydjUtC5c+dUXebesmVL1KlTR8YWRafTwdfXF66urnKkiEePHqFfv34ypi9UvHhxrFu3Dg4ODnKkmjFjxmDFihUyJiJSHEu6DbvsuxvPVFzm7j2qLdxSeMBkNOLljce4te0Ujk7cgD9aTYVv/h7wLdIb69tNx6FpG3F9zxm8fhq/y5Al8nBD8dpl0HFiD8w7thSz9i1Eh5FdUbRSMTib+SzypSe1gkMida4XHPz0JX77mcveSRu8vb2xZ88euLi4yBEpJCoqCu3atVNtmbunpydmzJghY4uUNWtWVZ/cWLZsGbZt2yZj+kI1a9ZM8BNTduzYEQcPHpQxEZGiWNJtVPCNJ/CfoOwyd0dXZ6TJ54V89UujYrtaeLn9AjZVHI5lWbphTdmh2O4zG/9O34zbe/wR+ix+J0jT6XRIlTUtSjT4Fk1/9sHQPyZi7rmV6L3wB1T5viY806eS72JWiTN5ovDA+jJWzD8b9uPM7uMyJlJV//798ccff8DdPX6HidDXmTRpkqrL3GfPnp2gxwObW58+fVQ9Y3inTp0QFBS/J5np41q3bp2g50aIjIxEw4YNcf36dTkiIlKMzsQzEtgck8mE3d6T8PTETRhhghGACSaYdIARJpggX7/Z5l1m0v33b9cU7nDPmAIeGVMiiVcqJPVKjaSZUyKZVxokSf/mzLpRIeH4s9xwvHr4HEadCQa8eTHCBD1MMTLD249rgAkG3ZttDDAhqVcqpC2QFekLZkWGglmRIX9WuH7hyefMxWQ04o+aYxDgfyf6dhphglGH/96Ofnn7db33Nb3Lol90/339MT4eAKPOBI/UyTD27zlwS6LOieu+RoECBXDu3DkZm1WFChWwb98+GX+gYsWK2L9/v4wpHpycnDBv3jx06NBBjlSh1lmDtfjn8Ny5cyhatKhqe9Hr1q2LP/74Q7XvuVpOnTqFEiVKwGAwyJEiOnbsCD8/PxknqFWrVqFly5Yy/mrJkiVT/BJ0JpMJffv2xcyZM+VINbly5cI///yDZMmSxcj1ej0cHR1jZOYyd+5cdO/eXcbx1rx5c6xZs0bGZpUyZUoEBATImIi+EEu6Dbo8fzdOj1gbXcI/VtJhp4NLmiRInCFF9It7Jk+4Z0gB9wyecE+fAo6un1/y/e+g33Dll31vSucnSrrRDnBLlwJJs6ZGkqypkSxLGqTKkxHpCmSBa5KEO3nMpzw7dwcba46BwWBQvKQbYUKZppXReXofeTM0hyXdelSqVAlz585Fnjx55Eg1ahVGrf05jIqKQqlSpVTbi+7h4YELFy4gQ4YMcmQVBg4ciClTpshYMTt27ED16tVlnGAsuaQDgNFoRIsWLfD777/LkWoqV66M7du3xyjlLOlvsKQTmRdLug0xmUwIvvcU/7RbCHs3Zzh7JoazpzucUiSGSwp3OHu6w8XTHS5v/+2Swh12Dp+/LNmnBPxzDXsaToXBZIQBJsDJDs5pkiCxVyp4ZE0F96ypkSRLKiTNkhpJMqeCvVPCnSDmSx0dtRZn5m1TpaQbYEL/5cNRqHIxeTM0hSXd8mXLlg0jRoxAq1at5Eh1tlrSx44di2HDhslYMQsWLEDnzp1lbDVCQkKQL18+3L59W44UkSlTJpw7d04zZ8i39JIOABEREahVqxb27t0rR6rp2LEjFi5cGP17iSX9DZZ0IvNiSbcwRoMREa/DEP46DGEhYXj98hVevXyFV0GvEPwyGEEvg/HyZTBeBgXjxctgPH8ZhBfBwXj28iWCQkOwfM1cFCmaX37YrxYWFo7nz17g+fOXCHz2HAFPnyEo+DXqZC8Ik94I17RJ4ZomKVw83VV7wK0WfVgk1lT4CS/vBqhS0pOmTY6Jf89HogRe7v8pLOmWq1KlSujTpw+8vb1hZ6eN05ao9TtDS38Oz58/jyJFiqi2zL1ixYrYs2ePZn7mStm5cydq1KghY8V06dIFvr6+Mk4Q1lDSASAoKAgVKlTA2bNn5Ug1kydPxoABAwCW9Ggs6UTmxZKuEcYoA8IDXyHsWTDCngUjJPAVQp4F4fWzIAQ/C0Zw4EsEPXuJV0GvEBoRjrDwcESYjNDrAL3OBL3OCL2d6e3bJujtAT0Ag84UnVepWR7t2zSDPkr/3ksU9FF6RL2XRUZFQa/XI/R1KEJeh+J18Gu8fh2CV69C8Pp1CILf/jvo1dvXr18jMioKhhjHZZsw8If/oXOXhN8Lp4Z7+y9g83dTVCnpRphQvnk1dJnSW94MzWBJtxyenp6oXLkyatSogRo1aiB9+vRykwRnayU9KioKpUuXxsmTJ+VIEa6urvD390f27NnlyCq1bt0aK1eulLFidu/ejSpVqshYddZS0vH2cnelS5fGnTt35EgVOp0OGzZsQIMGDVjS32JJJzIvlnQbEXDzIcZU64eI8Ijosviu8P33+k0ZfL9sR79+ryS+K5iG6GIpZybkLZAL6/9YbPV7Zd63u8dCXFp3RJWSbgQw5NdRKFhBvTMWx4eWSvrixYtx8+ZNGWuSv78/tmzZImNFJE6cGKdOnUKOHDnkSHNsraSPGzcOP/74o4wVM2XKFPTv31/GVuvp06fIkycPAgMD5UgRXl5eOHfuHBInTtiTflpTSQeAK1euoGzZsqr9HKVEiRLh4MGDKFCgAEs6SzqR2bGk2wCTyYTpDYbh2olL/xVABUu6vaM91m9Zgly5bWOvzDvhz19jxbc/IPT5K1VKerJ0npj69zy4JtbesnctlXRLEhYWhkKFCuHq1atypIj27dtj8eLFMtYcWyrpai9zL168OI4cOQIHB8s7H8jXWLFiBdq0aSNjxfzvf//DnDlzZKwqayvpAHDs2DFUrlwZoaGhcqSKdOnS4fDhw8iSJYscmQVLOpHtsp3dnDZs38ItuHnisowV06lba5sr6ADgkjwxvh3ZQsaKefbwKZaP0X7BorhzdXXF0qVLVVuBsmTJEmzfvl3GlECioqLQrl071Qq6g4MDFi9ebHMFHQBatWqFatWqyVgxc+fOtbonFbWgZMmS+P3332Fv/3Unuf1SDx8+RL169WRMRPTV1HkkSAnm6c1H2DpplYwVky2HF7r38pGxzcjdpAwyVcwnY8XsWrkN/ofPyJgsWJkyZdC7t3rnG+jUqROCg4NlTAlg8uTJqh2HDgBDhw5F/vzmP5GoJdDpdPD19YWrq6scKaZDhw4ICQmRMX2lOnXqJOg16ZVeNUZEtokl3YqZTCas6jsHUeGRcqQIOzs7jJn0AxwdbW+vzPuqTGoLhzhcP95c5g6YjvDQcBmTBRs7dixy5swpY0Xcv38f/fr1kzGp7Pz58xgxYoSMFfPNN99g6NChMrYpWbNmxciRI2WsmJs3b6p6rgFb4uPjg7Fjx8qYiMhisaRbsQN+W3H7xBUZK+b7dk1QqIh6e5G1yiNjSpQZ0FDGinl6PwC/jOOyd2vi6uqKJUuWqLbsffHixdixY4eMSSV6vV7VZe46nQ6LFy+Gs7OzHNmcvn37onDhwjJWzKxZs3Do0CEZkxn88MMP+N///idjIiKLpM4jQFLds5uPsH2iesvc02dKh16DOsvYZhXtWhOp8meWsWK2L9+Kc//4y5gsWNmyZbns3UZMmjRJ1WXuffr0QcmSJWVskxwcHODn56faE2Imkwnt27dPsBOdWTOdToeZM2eicePGckREZHHU+atEqjKZTPi97zxEhamzzB0Aho8fCFdXFxnbLJ2dHWpM7QCdvTr/i5lMJswaOB3hYVz2bk3UXPZ+7949m7oMl1aovcw9S5YsGD16tIxtWtGiRdG3b18ZK+batWv46aefZExmYG9vj5UrV6J8+fJyRERkUdRpEKSqw35/4c6/6i1zr9+sNkqWKyZjm5c6vxeKda4pY8U8vvMIv4xfImOyYGove1+0aBF27dolY1KIXq+Hj4+PasvcAcDPzw9ubm4ytnkjR46El5eXjBUzffp0HDlyRMZkBi4uLvjjjz+QLx8PvyMiy6XOIz9SzbObj7Bz4moZK8YzVQr0/6mHjOmtcgMbI2mmlDJWzJ/LNuP88fMyJgum9rL3jh07ctm7SiZPnowTJ07IWDEdO3ZElSpVZEwA3NzcsGDBAhkr5t2y97CwMDkiM0iaNCm2b9+OjBkzyhERkUVgSbciJpMJG/v5qrrMfciYvnD3SCxjesvR1Qk1JrWXsWJMJhOm95+CSJXO6E/qGDt2LHLkyCFjRdy9excDBgyQMZmZ2svc06ZNi8mTJ8uY3lO9enW0atVKxoq5cuWKqvcBW5M+fXrs2LEDyZIlkyMiIs1jSbci//htw53j6i1zr1KnIirW+FbGJGSpkB/5mpSVsWIe3n6IpZO47N2auLq6YunSpaote/fz8+OydwW9W+YeGanek2nz589H0qRJZUzCtGnTkCJFChkrZsqUKTh27JiMyUzy5MmDLVu2wMWF58whIsuiziM+UtzzW4+xZ+IaGSvGI6kHBo5Wbwmupas6shVck6u34mDT4o24ePKijMmCqb3svVOnTnj16pWMyQzUXuberFkz1K9fX8YUi5QpU2LatGkyVozRaET79u0RHs6TfiqlTJkyWLNmjWpPchIRmQN/Y1kBk8mETX0XqLrMvffP3ZHck0vI4ipRcndUG6HeMkqj0YgpA6YgMkK9+wQpT81l73fu3MHAgQNlTF/pwoULqi5xTp48OWbNmiVj+oTWrVujWrVqMlbMxYsXMWrUKBmTGdWrVw/z58+XMRGRZrGkW4HjfttxT8Vl7iUrFEftJjVkTJ9RoOm3yFohv4wVc+/GPSydukzGZMHUXva+YMEC7NmzR8b0hfR6Pdq1a6fqMveZM2ciderUMqZP0Ol08PX1haurqxwpZtKkSTh58qSMyYw6d+6s6hNkRERfQ51HeqSY57ceY++E32WsGFc3VwyawGspfynviR3g6OosY8Ws9VuHS2cuyZgsWNmyZdGrVy8ZK6ZDhw54/fq1jOkLqL3MvVatWvj+++9lTHGQNWtWjBw5UsaKMRgMqj+BY4t+/vlndO7cWcZERJrDkm7BTCYTtvb1g17FZe5dhnRCmvTcK/OlkmVKhUoDmshYMUaDERP6T0ZUpHrXYSbljRs3jsveLYzay9wTJ04MX19f6HQ6OaI46tu3LwoXLixjxZw/fx5jxoyRMZmRTqfD3LlzeY4GItI8nclkMsmQLMO/fjuw6+cVMMIEg84EA0xv3n7/tc4EAwDDe/nHt8fb7WOZ6Uz4pkQ+zFo3Q94Miiej0Yj5tYbiwbnb0T8P43s/q+ifUfTszc9FZtFv68S/o/P/shb/a4EugzvKm6KYAgUK4Ny5czI2qwoVKmDfvn0ythmHDx9G+fLlYTQa5cjsdDoddu/ejcqVK8uRKtQqmkr9OdTr9ShdurSqe9Hnzp2L7t27y5ji6eTJkyhRooQq/58BgIODA44fP67IkwOrVq1Cy5YtZfzVkiVLhufPn8tY08LCwlC1alUcOXJEjjTFXP8fN2/eHGvWKHtyYRcXF7Rp00bGpIBcuXKhX79+MiYrw5JuoV7cfoLFlYciMiwiukR/UKzfK35fW9LtXBzgt2MhMmbNKG8KfYGH/rcwr86P0BsM75Vq5Uo67HXw/WMuchfIJW+KIljS1dG3b1/MmKHOE2deXl44d+4cEidW7yoF71h6SZ8wYQJ++OEHGSumXLly2L9/v2rnLrB2/fv3V/WM7wULFsTx48fh5OQkR1+FJT2m58+fo1y5crh0SbuHhFlSSSf1VKxYEXv37pUxWRn+BbdAJpMJ2/osVHWZe5verVnQzShdgSwo07GWjBVjMBgxtv9E6KP0ckQWTM1l77dv38agQYNkTJ9x4cIFDB8+XMaKcXZ2xqJFi1jQzWjUqFHw8vKSsWLOnj2LCRMmyJjMLHny5Ni+fTvSp08vR0RECY5/xS3Q6UU78eDYVRkrJnu+7Piu23cypq9UdWAzJMuYUsaKuXnlFpbMXC5jsmCurq5YsmSJaoXM19eXz97Hg16vh4+Pj6onAxs5ciRy5VJnxYytcHNzg6+vr4wVNXr0aPj7+8uYzCxTpkzYvn07kiRJIkdERAlKnUd2ZDYvbz/BofFrZawYewd79JvSH/b29nJEX8kpkTMaTuwkY0Utn/cbrl64JmOyYOXKlVPtbO8mkwkdOnRASEiIHFEspkyZgn///VfGiilSpAj69+fVN5RQo0YNVc+U/+4JnqgonvRTafny5cPmzZvh7KzelVeIiD6HJd2CmEwm7OyzSNVl7k26NEX2b7LLmMwkZ8WCKNzoWxkrxqA3YFS/CdDruezdmqi57P3WrVsYPHiwjEm4ePGiqsvc7e3tsXjxYjg4OMgRmcn06dORIkUKGSvm1KlTmDRpkoxJAeXLl8dvv/2m2vkviIg+hyXdgpxdtAsPVVzmniFbRnzft5WMyczqjWyLRMndZayYa5duYMnsFTImC6b2svd58+bZ/En7PkWv16t+zevBgwejUKFCMiYzSpkypaonkMPbwxfOnz8vY1JAo0aNMHfuXBkTESUIdR7R0VcLuh2Af8avk7FidDodek/uCydn855dlj7klsID9Yare9mSpXNX4tqlGzImC8Zl79oxdepUVZe5586dGz/99JOMSQGtW7dG1apVZayYqKgo+Pj4cPWTSrp164Zhw4bJmIhIdSzpFsBkMmFP78XQh6q3V6Z2W2/kLf6NjEkhxZpWRM5vC8hYMfooPUYMGA+DwSBHZMHGjRuH7NnVOTzl5s2bGDJkiIxt3sWLF/Hzzz/LWDE6nQ6LFi2Ci4uLHJECdDodfH194erqKkeKOXHiBKZOnSpjUsioUaPQvn17GRMRqYol3QKcX7Qbj1Rc5p4yfSq0+6GDjElhTSd2gaOLeisXLp+/iiXzfpUxWTBXV1csXbpUtWXvc+fOxf79+2VssxLibO49evRA2bJlZUwKypYtG0aMGCFjRQ0fPlzT1/O2JjqdDgsWLIC3t7ccERGpRp1HcvTFgm8H4Nj49TJWVLcJveCSiHtl1JYic2rU6q/upe4WzvoF16/ekjFZMLWXvbdv3x6hoaFyZJOmTp2K48ePy1gxmTJlwrhx42RMKujXr5+q5wCIiIhA+/btufpJJQ4ODlizZg1KlSolR0REqmBJ17h9fZaqusy9QuMqKFKxqIxJJZW6eCNDviwyVkxUZBR+6j8ORqNRjsiCcdm7+tRe5g4ACxcuROLEiWVMKnBwcMCiRYtUW7UCAEePHsWMGTNkTApJlCgR/vzzT+TKlUuOiIgUp95fF4q3C3678fioesvck6ZMhvYjOsuYVGRnb4+WU7rDzl69/zUv+F/G0gW/yZgsmNrL3ufMmYMDBw7I2GYkxDL3tm3bokaNGjImFRUtWhR9+vSRsaKGDRuGq1fVe1xg6zw9PbF9+3akTZtWjoiIFKXOIziKt+DbATgxfoOMFdV+dFckTqrepcAodhnzZ0WljuoeCzd3+hLcvH5HxmTBypUrh549e8pYEba+7F3tZe6pU6dW/VJgFLtRo0Yhc+bMMlZMeHg4l72rzMvLC9u2bYOHh4ccEREphiVdow73WabqMvcStcqgtHc5GVMC8R7YAikyppKxYiIjIjF0wFgue7cyai57v3HjBn744QcZW72EWOY+d+5cJE+eXMaUANzc3ODr6ytjRR0+fBizZ8+WMSmoYMGC2LRpE5yc1Du5KxHZNpZ0Dbq06G88OXpNxopxS5IY7cd2kzElICdXZ7Sc0FXGijp7+gKW+q2SMVmwRIkSqbrsffbs2Th48KCMrVZCLHNv1KgRGjduLGNKQDVr1kTLli1lrKihQ4fi+vXrMiYFVapUCStWrIBOp5MjIiKzU+eRG8XZq9tPcXqsusvcv/+pPZKm4l4ZrfmmYmGUaFhexoqaOdUPt27elTFZsIRY9h4WFiZHVmnatGmqLnNPmjQp5syZI2PSgOnTp6u6uiEsLAwdOnTg6ieVNWvWDDNnzpQxEZHZsaRrzNE+v6i6zD3ft4VQsXl1GZNGfDeqIxInU+88ARERkRgycCxMJpMckQVTc9n79evXMXToUBlbnUuXLqm+zH3atGk8gZVGpUqVSvXzBBw4cADz5s2TMSmsZ8+evKIFESmOJV1Driz6GwH/qHfWVudELmg/qYeMSUPck3ug2fD2MlbUqZP+WLpkjYzJgqm97H3WrFk4dOiQjK2GXq9Hu3btEBERIUeKqVatGtq1aydj0pA2bdqgatWqMlbU4MGDcfPmTRmTwsaNG4c2bdrImIjIbNR5xEaf9fr2U5wdu1HGimo8qBVSZkwtY9KYMk0rIe+3BWWsqKmTfXHnzn0ZkwVTc9m70Wi06mXvai9zd3Nzw8KFC3ksrMbpdDr4+vrC1dVVjhQTGhqKjh07ctm7ynQ6HRYtWoSaNWvKERGRWehMXNeqCY/+voDnZ+/ABBOMAEw6/Pc2TDC9ff3mz/C7/L+ZURdzm/dnJgDG9z6GCYC9iyNqdK7PB30W4tn9ABzZsC/Gz/T9+8Wbn/GHWcz7hAl4l729v3z8fYB8+XOhQsXS8qbEiZ+fH548eSJjs8qcOTNat24tY/qE0NBQzJgxQ7UH9HXr1kXBgl//BJNav6fi8ufQYDBg+vTpCA8PlyPFFC5cGHXq1JExadTmzZvh7+8vY0W1adMGmTJlknEM58+fx6ZNm2T81VxcXDBgwAAZ24TXr19j9uzZil0Sr2bNmihWrJiM423jxo24cOGCjMlCeXl5oVWrVjImK8OSTkRERERERKQRXO5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s6UREREREREQawZJOREREREREpBE6k8lkkiERkTUKDAzE5cuXERwcjKioKBiNRrkJfQWdTgcHBwe4uLggc+bMyJo1K+zs+FywmoxGI/R6Pezs7ODg4CDHREREZAFY0onIakVERGDHjh3Yu3cvzp8/j4CAALkJKcjV1RW5c+dG0aJF0ahRI6RPn15uQvH06tUrbNmyBceOHcPdu3fx4sULvH79GpGRkXJT6HQ62NvbI2nSpMiQIQNy5MiBQoUKoXTp0kiRIoXcnIiIiDSCJZ2IrM6TJ0+watUqbNy4ES9fvpRjSgA6nQ7ly5fH999/j5IlS8oxfYTJZMLBgwexatUq+Pv74/Xr13KTL+Lq6oqCBQuic+fOKFq0qBwTERFRAmJJJyKrsm7dOkyZMgVhYWFyRBpRvXp1/Pjjj0iaNKkc0VsvXrzAxIkTsXv3bkRFRcmxWSVOnBgVK1bE//73P6RLl06OiYiISGUs6URkFQICAjB8+HAcOXJEjkiDkidPjuHDh6NixYpyZNMuX76McePGwd/fHwnx5zldunQYOnQovv32WzkiIiIilbCkE5HFe/jwITp06ICHDx/KEWnc8OHD0ahRIxnbnEePHqFHjx64fv26HCWIvHnzYsaMGUidOrUcERERkcJY0onIorGgWz5bLuomkwlTp07FypUrE2TP+afodDo0aNAAw4YN++SZ4vV6PW7cuAGdTodEiRIhQ4YMchMiIiKKB5Z0IrJYwcHBaN68OR48eCBHZGGmTJmCatWqydiqnTp1Cv369cOLFy/kSFNcXV3x008/oU6dOjHysLAwXL9+HY6OjsiePTscHBxw+fJl5M6dO8Z2REREFD8s6URksX788Uds2bJFxmSBkiRJgo0bN9rMpcH8/PwwZ84cGWuat7c3xo4dCwC4efMmoqKikCtXrui5Xq/H9evXWdKJiIi+Eks6EVmkvXv3ok+fPjImC1ahQgXMmjVLxlbFZDKhf//+2LNnjxxZhGzZsmHIkCHInTs3PDw8YswuXbqEHDlyfHJpvBatWLECERERMiYi0hwPDw80a9ZMxmSFWNKJyOJERkaiZs2aCAwMlCOycNOmTUOVKlVkbBXCw8PRvHlz3Lp1S44sRu7cubFq1SrY2dnFyA0GAy5duoR8+fLFyIOCgpAkSZIYmdaUK1cOr169kjERkeZkypQJf/75p4zJCsX8K0tEZAG2b9/Ogm6lVq5cKSOr8OrVK9SsWdOiC3r+/PmxZs2aDwo6AFy4cAF58uSByWRCcHAwACAwMNDqV0YQEREpgXvSicjitGjRAhcvXpQxWYl169YhR44cMrZY4eHh8Pb2xtOnT+XIYuTPn/+jT6A8fPgQ9vb20Zdrmz17Ni5evIjXr18jefLkmDlzpnwXTXm3J71BgwYYNGiQHBMRJbihQ4di37593JNuQ1jSiciinD9/Ht9//72MyYo0bdoUw4YNk7HFGj16NNatWydji/Gpgh4UFIQHDx4gb9680VlUVBQaN26MO3fuwM7ODiVLlkSzZs1QuXLlGO+rFe9KurXd74jIevTv3x+7d+9mSbchLOkWYu3atfD19ZWx2ezcuRP29vYyJtKcJUuWaGbPnJOTE7Jnz45cuXIhZ86cyJEjB9zd3eHs7Aw7OztERkYiIiICAQEBOH/+PC5cuIALFy6ocvxr5syZkS9fPnzzzTfIlSsX3Nzc4OzsDAcHB0RGRiIyMhIBAQG4cuVK9Mv9+/flh0kQmTNnxubNm2VskVavXo3x48fL2GJ8qqCHhIRgxIgRyJIlC7p37x6dnz17Fu3atYPRaET27NkxePBgFClSRLMnlGNJJyKtY0m3PSzpFmDt2rUYM2aMjM3q5MmTmn0ARfS+d3+oEoqLiwtq1KiBxo0bI1++fPF+cstkMuHevXs4cuQIfv31V9y9e1du8kXs7e1RrVo1NGrUCN988w0SJ04sN/mskJAQ7Nu3D2vXrsXp06flWFWHDx/+oq9BS44ePYpu3brBaDTKkUX4XEEfOXIkduzYAbx3nXuj0YiNGzcid+7cuHz5Mv755x9MmTJFvrumsKQTkdaxpNselnSNU6OggyWdLEjNmjXx6NEjGSsuW7ZsaNq0Kby9veHu7i7HX8RoNGLv3r345ZdfcPbsWTmOE1dXVzRq1AitWrVCunTp5PiL3bhxA2vXrsWff/6J169fy7Hi/Pz8UKJECRlbjNDQUDRs2BCPHz+WI4vwzTff4LfffpMxEEtBx9v74R9//BF9XDrePiG1e/duVKtWLTrTIpZ0ItI6lnTb8+EpWkkz1CroRJYiLCxM9YLu6uqKwYMHY/369WjRooXZCjoA2NnZoUqVKli+fDmWL18e47jez7G3t0eXLl2wc+dODBo0yKwFHe9dD3vLli0JUrJu3rwpI4vi6+trsQU9f/78mDRpEsLCwuQo1oKOt/9vTpo0KUam0+kS5L5DRERk6VjSNYoFnehDsZUGJRUtWhTr1q1Dy5YtodPp5NisChYsiOXLl6N58+Zy9IGUKVNi0aJF6N69Ozw8POTYrJIlS4YpU6Zg8uTJSJo0qRwrRu2ftTldvXr1o8vEte7dEvcMGTIgMDAwxs/hYwX9nd27d+PAgQMyjnbv3j0ZERERUSy43F2D9Ho9jh49qshxjI8ePcK4ceNkzOXuZBECAgJU2TPn4OCAfv36qVLOY7Nr1y6MGDEi1mXmpUqVwvjx45E8eXI5UlxgYCBGjhyJ/fv3y5HZde/eHV26dJGx5hmNRrRp0wbnzp2TI82L7Rj0+/fvI0WKFDAajZ8s6O+kS5cOGzZsgKura3QWGhqKefPm4cSJE/jll1/g7Owc430SGpe7E5HWcbm77WFJtzHXrl1DkyZNZMySThbhyZMnqF69uozNysXFBVOnTkW5cuXk6JNCQkKiz5L+9OlTGAwGuLi4wMvLC7lz54aXl1e8Cv/9+/fRt29fXL16NTrr0qULunbtCju7uC+CCg0NxZUrV3D16lU8efIEBoMBzs7OyJw5M3LlyoWsWbPG6+MZjUaMHj0aGzZskCOz6tatG7p27SpjzVuzZk2sT4RqXd68ebFq1SoZA2/PT7BgwYLPFvR3OnTogF69esXIBg8ejB07dqB9+/bo1KlTjBKf0FjSiUjrWNJtD0u6jWFJJ0umdEl3dXXFvHnzUKRIETn6qFOnTmHNmjXYvXs39Hq9HEdLnz49GjVqhMaNGyNZsmRyHKuXL1+iffv2uHHjBv73v/+hc+fOcpOP8vf3x5o1a7Bz505ERkbKcbRUqVKhUaNGaNq0KTw9PeX4oyZOnPjRE4uZgyWW9LCwMFSrVk2VS+yZU/78+TF06FCkT58eSZIkiTH73BL32Dg4OGDnzp1IkSIF8PaJops3b2Lv3r3o2bOn3DzBsaTHIvI2towbBt/jz2GXrgL+N6wPanhpawUEkS1hSbc9LOkaUrBgQRmZzbszR5u7pN+9excBAQEy/qS0adMiffr0MbIXL17gxo0bMTIASJMmDTJkyCBjBAYG4tatWzL+JA8PD+TMmTNG9vjx43hfG9rT0xNeXl4y/sCjR49iHIOZPHlyZM+ePcY28WUymaKvbX316lW8evUKBoMBTk5OSJs2LQoXLvzZPaMBAQHxvuxX8uTJkTVrVhmrTsmS7uTkhDlz5qBkyZJyFKvg4GCMGzcO27Ztk6NP8vDwwNChQ1GrVi05itXTp0+xdetWtGvXTo5i9fr1a0yePBmbNm2So09yc3PDgAED0KhRIzmKlclkwsiRI7Fx40Y5MgtLLOmbNm3C8OHDZaxp7y9xv3jxItKlSxd97oEvKejv9OzZEx07doyRRUVFwdHRMUamBSzpwqvzWPFDX8w4+BzJy3bB2FEdUMIzfpeaJCLzYkm3PSzpGmKJJX3AgAHYtWuXjD9pyJAhaNGiRYxs9erVGD9+fIwMAPr164e2bdvKGCtXrsTkyZNl/Em1atXChAkTYmSTJ0/+4BjMz/Hx8UGfPn1kHIPRaMR3330XY6ly7ty5sWbNmhjbxVVgYCA2btyI9evX4+HDh3IcQ5IkSVCmTBm0atUK+fLlk2PMnTsXCxculPEnfffddxg6dKiMVadkSZ8wYUKci/O1a9fQvXv3eD9B9b569eph+PDhX/T/3cfcvn0b3bp1++x95FOqVq2K8ePHw8nJSY4+YDQa0a1bNxw9elSOvpollvQ2bdp88aX0EkJsx6C/K+qOjo5fXNDx9gnWv/76C/b22i93LOn/MT77B7P7DsLSiy4o0WEUxnQpjVTa/xESWT2WdNvz8d1tRHEQ3z2yAJAxY0YZ4c6dOzICAGTKlElGwCe2/5TYPtaX3P7YPo60adOmGAUdb4tdREREjOxzoqKiMHv2bFSvXh2zZ8/+oHw5OzsjZcqUMS4LFhQUhG3btsX6pAcU/JotWY0aNeJc0K9fv44OHTp8VUEHgM2bN2Po0KFmO0HknTt34OPj88F9JL52796Nvn37IioqSo4+YGdnh1GjRiFx4sRyZHNu3Lhh8QUdb49Nv337NkaMGPHFBR1vVykdPHhQxqRlYdfxx7xlOO1UAp1nrsC87izoREQJhXvSNcQS96SXLl0aoaGhMTIPDw8sXrw4Rva+TJkywcXFJUbWo0ePWB/QrV+/PtYl4l27dsU///wjY8yZMwepU6eWMfD22Ft5Can69evj9u3bMTIAWLVq1Ue/H+nSpftkKQkNDUWdOnXw/PlzOcLy5cvj/HO+f/8++vfvj8uXL8sR6tSpgyZNmiB//vzRy0cDAwOxe/du7Ny5EydOnEDHjh1jPf6zRYsWuHjxooyxbNkyuLm5yRh4u1dM6Ut9xYUSe9JTpEiBjRs3fnAsbmxCQ0PRpEkTPHjwQI6+WI8ePdCpUycZx0tERASaNWsW6335S7Vt2xb9+vWTcaz++OMP/PzzzzL+Kpa2J/1LVuUklI8VdHzlEnepbNmymDdvnow1h3vSiUjruCfd9rCka0hcy9uXUKKkBwYGonLlyjL+5APAj6lXr16se8ePHz8e6+V6ateu/UFRsrOzw/Hjx+N8zKPRaESJEiU+2GOYKlWqeC/hf9+sWbM++iTFoEGD8P3338v4A0+ePEHbtm3x6NGjGLm7uztmzJiBYsWKxcilU6dOIVGiRMidO7ccRT8gfZ+7uzsOHToUI9MiJUr67NmzUb58eRnHaty4cV98yMLHODg4YPXq1ciRI4ccxdm0adPwyy+/yPir6HQ6/PLLL3H+vdSrVy+zXprNkkp6ZGQkqlatiqCgIDnSDEdHR3h4eCBz5sxYunSpHANmLujvbN++HWnTppWxppi/pOtxc9/vOHzPIAcAAJ3ODnaOznBLkhLps+ZG3uypkeiT6xrN/fEA/c19+P3wPcT+ET9GB8dM5dCkghdifbQQ8RSX/j2GM5dv41FgEEL19nBxTwLPdNmQt0Bh5M+ZErGf0//d12dCsvw1UbtQCrHM89NfP6CDzs4ejq5u8EieDlly5ET29B6x38ZYmO978fZ23ndGjkr1USp9XG8BALzCxR2bcTIASFuqEarmiP07JRlDH+HCv//C/+ptPAp8hQiTM9yTJodn+hwoUroEcqf88PHTO+b7uj8v9OEZHD7wD05dvokHT14iJNwIO1d3eKbLityFyqBK5SLI8Lk7LQAgDI/O7MPO/f/i4o2HCAzRw841CdJkzo1C5aqhakkveHzuw4Q+xJnDB/DPqcu4+eAJXoaEw2jnCnfPdMiauxDKVKmMIhkSxbrU2Bh4Blu3n8PLuC6A0znBq3wTfJvp65eksKTbHpZ0DYnrg+EvoURJP336dKwns6pdu/ZHl1rHxmg0onjx4h+cGftjZTkqKgolSpT4YJlw+vTp8ddff8XIPuXhw4exLnEuWrQolixZIuM4efjwIerXr//Rs2nH5XsTGhqKli1bfnBiPFdXVyxbtizW4h1XL1++RIUKFWSMPHnyYPXq1TLWHHOX9CpVqmDatGkyjtWdO3dQr149GZvFt99+izlz5sg4Th4/foxatWp98P+DORQsWBDLly+XcawCAgJQq1atD/4//lKWVNJ3796N/v37y1gTChUqhPnz5yMiIgK7d+9G06ZN5SaAQgUdAEaPHq3Y/zfmYv6SHorNvcrjp/2fP2QE0MHJMxfK1fkOPm3ro0CK2B7Mm/vjAaGbe6H8T/sRl4/4PteqE7B3aq2YZTvqIQ4tm4HZv+7B5Rcf+//fHm7pC6Fyw+/RvmUVZI2xaOvd12dCjk4rsbpHHlEA4/P1A4ADPDIXQLnqDdGieW0U8Pz0YxvzfS/+u52JvumM+X7/Q6HYF6d9yHAfv3Soj2mngdI/7sS8ZvKJiphCb+/D6qUrsG7XKTwI+cjvfjtXpM5XAQ3bdEKbatkhb4r5vu6PC729B8tmz8fqfdcQ9LG7BgCHJLlRveMgDPi+KD5yl0XIlT8wY/wcbDwd8JHbbI8kuWug0+AB+L5ILN+/0NvYs2w25q/eh2ufvjHIXb0jBg34HkXFjYk8NhZ1u/6Oxx/5ln/IHTUm78Kk6nH5bn0aS7rtYUm3MeYs6Zs3b8ZPP/0kY3Tt2hXdunWT8Uc9ePAAtWvXljGKFSsW6x7pj5WlUqVKYcGCBTL+qGPHjsV6SauGDRtixIgRMo6TwYMHY/v27TKOFpdfrjNmzIh1T1dc98J/ir+/P1q3bi1j1KhRA5MmTZKx5pi7pC9atAjFixeXcayU2Fv9jk6nw7Zt275oj+O8efPidb+Pr3Xr1sV5L/+gQYPMVvIsqaRPnTo1zk9mqKlIkSJYunQpXrx4kSAFHQAaNWqk+TPeK1nSnXPVRJuKmT8oDCZ9OIKfP8Sti2dx9moAwk2AQ6pS6DpxEjoUSSK2N/fH+6+gGTyLo0njIojbRSF1cMpWFe1q5PivRIddxq/9/4eph5/BYO8Or5JVUaVkPmRL74nEjnqEBj3F/WsXcebfIzh+5RkiTfbI2NIPGwYXxX+npoxrSTfAs3gTNC4S2601IDI0GIEP7+DaxfO4+igEBgB27rlRp+cwDGqa/6N7WM32vYjxZIID0tedgGWjqiHVRz5vDHEt6caX+H979x0VxfX+cfy9sIiAVAG7IlYULNgVu8bYErtJTGyoscXee4u9xN41MUZjjzWJGgvoz9hbFOzYAQWlS1t+fwT2yw67NNGAPq9z5pxwZ3ZmdljJfubeee7lzdOYvOIvHkYBRrlxKFWZGlXccMqfFxszDRGvX/L09hXOX7jGg1exgClFmwxh1pSvcP1f+ZosfN/6xPHk8ByGT9uBb1h6Y4YpTm2/Z82kpuTTefMaXnjNY+CYrfhGpGNfuYrSYtJyprUuStK4yrgnh5kzfBo7fMNIxx4AMHVqy/drJtE02clE/j6cRmOOEqWzZWokpIvMk5D+kcnKkL5s2TLWrl2rbOb777+nVatWymaD/v77b7799ltls8Evd6dOnWLAgAHKZjp16sT48eOVzQbt2LGDGTNmKJsZNGgQnp6eyuY0JQ/AlpaWNGvWjJ07dyo3w9vb2+Dz3X5+frRr1474eN0BaG5ubvz0009vXSn54MGDequ0G3p+PbvJypBevHjxDE1T1qRJE168eKFszjJDhgyhR48eyuY0tWzZMsPTCGZEemYzSHL+/PkU025lVk4K6b179+bcuXPK5v9UdgjoZOLf2X/h3YV0Q6EzuXiCbxxg1awF7LgeQoJNbcb+uJTOxZO/Iqv397+AllCqN5t/HYiL4R2mIpYbK76m+2pf4uyq8+2cWfSubo/+/0vFEexzmJ9X/YGp5wL6Vkj+WFpa7y+t9UpRPLtwkM1r1rHj7HNiVOaU6jiDZWMak1/PyWXNtUAR0gGVNTVGrGfZ16WS3ZAwID0hXfOCE3P6M3bbbSITclO4bhcGDuzKJ2Vt9F/zqCec2raSJesOcivMjKrDt7Cma3Httln3vpU0vD41mx5Dt3Ff/6BCw1S2NJq2jQWf5dO+/5jbP9K35w9cTHfYB0xL023lBoZVsUTz+hSzewxlW8ZPBttG09i24LPEmwYanm/uRat5F0mlH15BQrrIvBR/A4RIL0NVwjNaCVzfs+iksp+Mbm9I8jnMk8vofkicMzp5T3S/fv2oU6eOzjZJbty4oWzS2r59e4qADtClS5e3Duik8jsrVqyYsumD16lTJ2WTQS9fvnynAR3Ax8dH2ZSm0NDQdxrQyeB5VatWjeLFiyubP3j6ijv+l9Ib0F+8eMGkSZPeWUAHePDgAa9evVI2Cy1j7Mp/zrjVS+hZzoyE12dYteIIQekeTquU1ftLRcw5du25TYzKmgZDZ9LHYEAHUGPn0oLBi5coAvq7YEbBqh0YtWo7G0Y1opBxJHe2T2DY6qvolrl9d9Tm5uRKCOHskjEsPhvK21/+aHx/HMWEbbeJNLKn1uDVbFkyiOaGAjqAWWE8un/PxjXj6NZ3FjO7/C+gv1tGGDu6Us3FLtnNFDU2perTaeBEZi9ezqrlC5g2pDPVCyhuXyS8wnvnIR4lfQ2K92Pb3DUpArqJY2XaDpjI7PlzmTqsC3WLmaNKvkH0bX6ZvZFrMWBk7IhrNRfskt2EUNuUon6ngUycvZjlq5azYNoQOlcvoLiZksAr750c0p6MhqDg1zpbqGyq8fXI0YwebWAZM4TPXNK8RSOEXhLSs5GKFSu+s+VdMBT4MhpyDYVlfVO1kYntDcmq8yexONL169chMfB26tQJNzc35WaQSkiPjY3V+0y9SqWiVq1ayuZMyaprl9OZmprSunVrZbNBd+7cUTZlOeWUfelx9+5dZVOWy+h5GQqEH6rnz58TGhqqbP7PZCSge3t7G6yfkZVy0tR0/xmLSngOaE5+owSCT/2O96u3jHVZvT894p/d4k6wBtSueNRzyH5fKI2scOsyh6Uj62CniuTGxumsuZL+gcqZp6b4F9MYXs8OVfRdtk6YyoEnKW++Z0Tc3V+YteYSYQnmuPVayIKelbBO5wW3KNeJYf0akO/9JHQALEt/xriNO1gz/FNKWFpT0XMZO7ctYXzvDjRv4EEtjyZ83mMcq9aNoJalTrwm9u4NfBP/LEWd38yWixE669WFP2P25vVM6dOB5k2b0abbKJZtXo5ned3e6rg7O/npSDAay9J8Nm4jO9YM59MSllhX9GTZzm0sGd+bDs0b4FHLgyaf92DcqnWMqGWpG/Zj73Ij6WSIJzjotU6hPbVLMzy//oqvvjKwfNkBjyLv8cKLD0o6/4kLkZK+HjwjIyO2bNnCihUrUiyGKj9nNCwb2v7kyZMpjrlixQqD1bgN7efgwYMp9rFixQq9AZrE6a9++OEH7c/Dhg3DxMQEBwcHHB0ddbYFtGFeydfXV2+Pk6ura4qp4zLL0Hs+fPhwive7YsWKbD9MNbPKlSunM7d8WvRNp5fV9P3u0xIUFKRsynIZfe/Vq1dXNn3QslMvekYDert27d7LZ8jQ3zyhy9y9NpUsVPDmLj730z+g1pCs3l8KCZp/n+9NiCcuPutvAmSNXJToNJFB9WxQxdxhx9qDGSj69RaMC9N+yhTaF1MTH/gXc8at559Md+OH4vXjFq5FQW63HkzsXTFFEbhsydieKl3n8OvePSwbWAsHPVnVuGBd6pRSrIh5Q1QsQBRnDx3jefLfl8qa+v2G0Eh5x8HKnV5D26JTRD0hhNO/n+Df+1PG2Ffpypxf97Jn2UBq6T8Z6tYppRhtEMObf08GiCY4OPkz7SrMbG1zxu9C5EgS0kWmvHr1KsU0XiRWal+9erXexdCX2Yz27hrafvfu3SmOuXr1ar03BxISEvTeZAD46aefUuxj9erVXLhwQbkpAD///DP+/v4A1KhRgwYNGmjX6etN/+eff5RNkEpvbe3atZVNmWYopG/ZsiXF+129ejV///23ctMPQpkyZZRNqdL3CEJWy8wx3kVFd30ycm7FixcnV66PZ3ifob9r71tmAjqZvDmUUe/6UZEPhoktdtZGkBBGWGgGnr81JKv3p2Ccz4mieVQQd50jB/0MVNzOBowK0LLHZxQ1hvBzv3P0Wfr/nr0NVd76jJjVl8qWEH51NePmncjcYwchpzh44iUaVV4adfuCMu/6aYEslitvXoNF+9C8JkTxVVJlaYetKRDry4Urr3UKvamsa9G8oZ7n9QGzSs1pqOi1fnP9PJffJGvIlZe8hk+G1ylPBjvbxGns4oMJ0hmRYoStnZ3ecxEiK8hnS2SKoaBcqFAhPvnkE71LlSpVlJsbDMsODg6YmaUstBEfH8+zZ8+UzVhYWKQ4XtLSuHFj5eYEBgYSHR2tbCZv3rwpXp+06HvG/OXLl6xbtw4SRxGMHDlSZ72rq6vOzyS+JiAgQNmcYsq1JPny5VM2ZUpoaKjeeZxtbGxSvNekRd90bR+CjIb091FfMzPHyMxrMiMjx1Gr1ZQoUULZ/MHy8/NTNr13derUyVRAP3LkyHsJ0C9fvlQ2CX004YRHakBlhpm57hDgTMnq/SmZ16Zti6KoieD8kv4MWfEX98Myk0LfvVyuDfEoZAwxN7lwWXf49LtkVr4n349ugqNxHA/3TGXijgcZvpkRc/0c1yISUNnWpmkd/UVnc6qoa4c4ohjlkbuMK+VMgIgH3H+ue0PF2NkVxaj2/zEpiWtZ3WfTE8L9uJfemzJR1zh05L5uUbjcZXAtl3hXRBNMUEjy/xfG8/jgNHr37Emv3t/Sf9BwJkxfyJptR7jyLNPDJoTQkpAuMsVQ8baWLVsyb948vUvVqlWVm+Pv76/3mUhDvejPnj3TOw9z+fLlUxwvaWnfvr1yc4M9ynXq1Enx+qRFX9hftmwZUVH/PuPWpEkTbG1tefnypXYx9D709aYn7UdJ382K5Hbt2kX//v1TLJcuXdLZztCNlWrVqqV4r0mLvnnkPwRvM9e8SNvHdH0N/bt9X7p06cKKFSsyFdCnT59ObGxGI0PGvY8h9R+CWN9LXAtJABMnSjm/fant2FuXuJ7G/jTBtzl9/C/++iut5QRXnyk/K+ZU+24Ow+vnRx37nFOrh9H+k5Z8Pex7Vu04xrWnYTrP7/6nTEpSprgJEMOTh0/0Vud+u2thiDGFWk9ixlelME0I5vSiMay4mHIUomEagh8+JlgDxs5lccmtXP/23s37Tpvm9VmWz96BX/IPiZEjjdp/gr0RxL0ISDHywMwxP7YGk4sJ+fIpetk1QQS+SMenUPOas8tns0P3ZHBs1J5P7BP3qAkiWFHbQfPqAZcvXuT8ub85ffIo+3f+xPKZI+jWuhkdRqzl1POsu17i42Pwoy5EagwFPkOh1BBDYTmjz6Mb2t4QQ+efkf3cunVL55ntw4cP07hxY51lxIgROq9Joq94nEqlv6cjrSHN//d//8fp06dTLKamiUO0EmXVtcvpVCoVJUuWVDaLLFS6dGll0wdL34ic96VLly6MGjWKqKgodu/eneGArm9kzbsQGSm9SmmKe8Rva/byMB7yVG1CfYe3/HoW/5i9a/fhl8b+NEEnWTpiGMOGpbWMYPUZPT3Q5i589cNWfpreg0Zl7DCKfMb1v7azcsZQvmnRkIafdWPItJXsPvOA0NT/V/aOmWJtbY4KDREhYXqrrb/1tTDIihqDZjG4hjWqKF9+Gv89v6f7wXgNoaHhAKit7LDR/2t8K+/ufRumCTrD0oHD2Xwr+Vh0IxybDOG7xjYYAQmRUbzRGcSlIrdZ7lQq1KswM8utW/gt4Q1votIYCaYJ4szSgQzffAuds3FswpDvGmuvuSb8Fa/S2leSuFDuHFnG4K4j2HEvZUeUEOnxDv65i8y6evXqO1tS89lnn2V4jvSsCnyGwrKhsJ/R7Q0xdP4Z2c/8+fMzNAw4OX2FlAwNa9c3ND659F6T9G73ocudO/dH9cz0fyGrCh3mBPpGAr0PLi4uDB48mKioKKZNm8bOnTvx9vZWbvafB3SAN2+Sf/UVSvFBV9gybiDzTr0mwaw8X/f7nAJv8e1M8/oftk0YyDyvV2nvz7gQNdt2oEOHtJb2eBQ38HfTyA7Xz4awaPsRjuxcwfSh3Wjt4UohywRCHl7h+K5VTO3bnhbtBrH4z/vvbRo0pbjYWECFsVqtG+SSZMW1MCRXKb6cMZFWhdTEP/+D78f/hG+67u+ptNOvauJj9d5ceGvv8n3rEf/8GLP6DmPDdd0ibHlcezJ7YkvtZ1VlrEat+EXFaxKLFRqQslPDmFRnr41/zrFZfRm24TrJZ3lT5XGl5+yJtEz2D0cTFITuBGxpiws8wYKpm7mjb+iGEGkw9GdbfCQ+++wzpk6dqmxOU1YFPkNh2VDYz+j2hhg6//Tu58SJE5w7dw4Sn8M/duwYXl5eepeWLVsqX87NmzdTBHxDvbv3799XNmklJCTovSY2NjZYWek+u6ZvOzLwnj8UEtDfPeUojg+Z8t/x++Lj48O0adOYNm0ahw4dIk+ePDx9+pTTp09rt8kOAZ2P7POgK54X/xzl4P797Fcs+37byS/rlzBjeHdat+7BnD8fEmNRig7T5tHbzdD1iifI14sjhw9zWLH8+fs+dv68kjlje9OmVVdmHvIj2qI0Haantj9QO7dgyISJTJyY1jKWr9zNlS9XUGNXqg6fdR/GjOW/cOjEcQ5snMuIb5pS3sGIsAcn2TC6OwPXXX//QV0TxPPAKBJQYWOvv/BY1l6LlIwcmzJ2Zk/KmycQdmE5Yxee4rUyU6ZgjL2DHcaAJuApT95B2HvX7zu52EcHmfztGLbfTv4JUJGn3DfMWTyAKsm+tqjy5EH3aAlEhobqfVThXxpCQ8J1b2QYWZDHUt9vG4h9xMHJ3zJm+22dz6MqTzm+mbOYAclPBlA7d2Xln0c5elR3OfLnIfbu/JkVs0fRrVEJ8ihuLERd38mOS//NzVyRs6kS/qtvGOI/cefOHTp06ADJArqRkYE/YKmoW7duirmBLSws+L//+z+dtrQMHTqUY8eOKZv59ddfcXFxUTbz3Xff4eXlpWxm165dBkOuPh06dNBbTf306dPkyZNH2awjNjaW9u3ba5/LnzdvHp988olyM60dO3YwY8YMZTN79+7FyclJ+3NoaCiNGzdO0TNXoEAB9u/fj4lJypKuQUFBNGrUSNmMm5sbmzdv1mnr2rWr3lEVR44c0TtVXHYUEBCQ6rVOj1y5cmW4IN6zZ8/0PqKQldRqNQ0bNlQ2p8rf31/vqIys1qRJE4OPY+jz8uVLLl++rGzOkH79+tG3b19lc7bTu3dv7Q27/4qlpSWTJk3CxsaGp0+f4ubmhrW1dbYI6AClSpVi586dyuZsw8PDg7CwMDp27MiECROUqzMhkn2D6jHxZDqfR1XbUKpee3oP8KRZSX0TOmVwfyZ2lK3fgV79e9C0hP5QFblvEPUmniShVG82/zoQl4wNpsu4iDvs+X44Mw8+JCaXC/02b6ZvmaSDJr2/BEr13syvA13QPZ201qdDyCGGtxzH0QgH2i09wGSP/924yLprkZ7zjMNv1zB6zjhJEPY0mPgjC9oVQR3/hJ88P2fhZag1/jArOv3vRkKczzK++Hotd4yrM3rvar4yOCwiY7LufadP1J0djB80m7+eJY/ZKqwr92HBD32pphzLH/knoz4ZxZ/JHuFXl+7DL1sHUFbfuWqC2DmwOdNPJxuioK7GqENr6JJPse+oO+wYP4jZfz3TCf0q68r0WfADfav9O+Q+40I5Ne1LBu16kqwegxqXfr+yuW8pPZ+H9Bs+fDhHjx6laNGi7N+/X7lafIAy9xkU70TFihXf2aL0NgE9NDQ0RUAnE73opNK7W6xYMWUTpLJ9Ro+tr6K8ra1tmgEdYPv27dqAXrly5TRDo74K7+gZ8m5lZUXTpk112gCeP39ucI52QwX89PWO6xs9kDt37hwT0LNKTEwMR44cydDyrgM6QFxcXIrjprUoP0PvytGjR1McO7XlbQN6TmJtba1seu/CwsK4ePEikZGRFClSBJVKlW0COol/Zz5WxoVq0lY5bLhjRzp9+TU9vh3K+Nmr2fHnYXYuGmQgoOtSF6vLF199xVfJly5d+KZbd9pW+TfYGdm48/WIfgYD+n/CohRtJ0/jy+LGEHMHL6+H77GonIbnhw9wNjwBlW0N6lY2PLLg3VPj1HYKUzs4YaJ5yYl5Y1hzNfVxBeqS9ahd2BiiL7N/391UepKzr7DrPzG83yxFQDfGofYQli/tnzKgA5iWp1xJ3Vgb9+A8Z/0NfHLCz3Puhm4nh3GhcpS3U+w77Do/De/HLEVAN3aozZDlS+mf6YAOYEW1htWw1bmnrSH01et386iC+KBl/nMocqy3CeikEgwzGpQNTb9mZ2eHuXnKLxcajUbv9o6OjhkaTvnixQu9FZnTc/4hISGsXLlS+7NyyjV9SpUqpff89AW/AQMG6H3vK1eu5OnTp8pmvcEbPe8lIiKC4OBgnTaAwoULK5uEEBnwX93kMjc3144IadiwISNHjqRMmTK4uLgQERGhDeg+Pj4sWbLkPwvoJN6A/DipcW4xhAnKYcMTJjB+zEiG9O9Op+Y1KW2f8v8P+qkp/skARo4ezejky6hRjBg2lCnrtjKzmSO8+IsFM3bxyECW+c+YulDZ1QoVGl6/DH5vIV0TdJKVG/8mLEFN8dYd8Uj7Xsi7ZWRH3WGz6OduiSryH9aPncXR1GYpNClPu7YVMCMWny1L2fvkfV25rKDh9YWVDBr4A6d1qqyrKdh4LCsXdsfNMllzcsb5qVNT0fsce509v17V87hEPH6/7cD7dfLBwUbkr1kHl2SDEDWvL7By0EB+OP1C5/OnLtiYsSsX0t3gyQBxj7l2LSCNmyQaQgMCidAZo2yEuWUeCVwiw+Qz85EpUqTIWwV0UgmGefLk4e7du3oXf39/5eYEBgbqLSikrxeYxB5lfdOvGdreEEPnn579rFq1irCwf8detW7dmvLlyys3SUGtVusduq9vGrZChQrp/f08f/6cTp06sW3bNgIDA0lISODNmzcGe1KV78XQCARbW9sUv6ukxdBrhBD/875Durm5Ob1792bbtm0EBARop41Uq9VYWVlx69YtKlSoAIkzUOTLl4/FixcbLEz5PihvGop3xCgfzUaPpXUhY16dXsy0X+5meE7ujIlDz/+SUxHB65A3JGCEpc3b9FZmQOQttk6czv6n8agLt2ZINzeyRVUSs3J0/34sTfMZE/d0P9Mm7OCxwWtpjFOn7+hUwoSE194smrCWqxmZxY0owiIM7vwd0vDi1CL6DVnNJZ2H700p1noaq+d0pFSqM8yqcW7Vhio6N1XiePDrZKbt8k02W0AUT44tYOzqi7rh3aQ0rdpWIekWmObFKRb1G8LqS7q92qbFWjNt9Rw6pnoyGl4cWsh3PdrTccgidv79gNAUlzSeoCubmb76b3S6gVTWuLgWe6uh7uLj9F7+RorsI3fu3CkCYEYZCm979uyhffv2epc1a9YoNzcYlg19ocvo9oYYOv+09uPn58f27dsh8Tp+9913yk0M0jfk3dfXV+8cxZ988glLly5NUSE7PDycmTNn0rRpUypVqkSNGjXYsWOHzjZJlO/F0LU7f/58it9V0jJ58mTl5kIIhfcZft3c3NixYwfffPMNI0eOxMrKikWLFqFWq/ntt9+0o3Cio6O5desWDg4O2NnZ4ezszKZNmyhevLhyl++F8qaheHeM8jZg+Lh2FDMO4/zKqWy8ma4S4pkSd/cn+nUZzZYrQenqFY+6uZ1d56NAXZSadZzeeWiJvPcHc/v2Yf7pIBIs3eg5fRj1lUOf/0PGBVsyccbXlMmdQMi5H9lxPUXq+x/zKvSd+i2VLSHs8ioG9pvDEb+UIwJTiH3G8bm9+KzjaHY/eJ/Fy+J5dmQGfUds4mbysukAKiPCL6+kf9tWtGqlf2kz8XdCAOPCn9O/cyndGyuxj/h9WhdatelK3+/607NDa9oN/YWb4cmPY0zBVv3okvigffyzI8zoO4JNN5NXlAdQYRR+mZX926Y4B+3SZiK/B17j541evI4L4/7xH5n+bRsa1v+UTj36MWj4aEaPGESvzp/SsscCTgbq/mswLtqMz2ukHCEpRFqyz18rkWMYCnyp0fclzVBY1rctmdjekMzuZ+HChdqe/O7du2foy7mbm5uyidjYWL3F60gsZHTgwAF69+5t8Pl8pfz58/P555+zcePGFMcz9J5Tk9b1EEJA2bJllU3vRPfu3dm4cSN58uShV69emJqasnjxYnLlysXcuXNxc3NDpVJRuXJlbty4oQ3oSfLnz8+PP/6Y4m/D+5Dev2EiKxhh7TGESV1KkivyGuumruJyyrHBWSCeh14nueb7B3N6tuWL4T+w/aQPL/TdE4h5wdXf5tJ/4BquRxmTv1k/vnZNWQg1K8SFPeem925WTOjG51+O5perrzFyqE7fhYvp5579Hruwqv4dswbXwiYddTnN3TxZsKAXlW1UhF7fwsgvOtJ/zmaOXHtGpOKB59jX9zn72xKGduzEsF/+ITjgJmeuB6brZkqW0LzGe8de7uq7j5AQRdCTxzx+nMryIow4DYAZlfpMpa+7pWLavDhCHl7ljNdpLt55gfJjZ1a6C1OGNeDfiiEaXnvvYK/+kyEq6EnK4+ssgTz5fS27H+jeRIkLf86tS//HyaN/8MeRk5z3DSRK+eC5STHaDe+Ne2qd9EIYINXdsxF9Bd6yir6q3pl1+/ZtXr/O2GyRJUqUIG/evDptz58/1xv4ixcvjoODg7KZp0+f6n0u29nZGXt7e2WzQX5+fgQGBiqbKVu2rMFnJ+Pj47l06ZJ2uqUKFSpkqBhSRESE3mfQS5YsqfNF2pAnT55w5swZXr58SVRUFPHx8eTKlQsbGxvKli1LmTJlUvS8J/fo0SO9jxykpmDBgtnumfWsqO6eL18+OnXqxNq1a3F2dqZWrVqsX79euVmOZWdnR5cuXdiwYQMRERHK1TlGTqnunpCQgIeHB+Hh4cpVWcLOzo7vv/+e2rVr8+rVK3r37o2JiQlr167FwsKCWbNmER0dne6pNCMjIxkxYoTOVG3v2l9//ZWhv9Hv27ur7p5ale+MyMT+oq6xvEcf1vjEUvyr5WwaXZPk/3dLquwdq7bE0dEy7f0lMSlP7zVzaZffCOJfcuHnecxZf4Tbof/GP2NzR4oUzY+DnS0WJnFEvgrg4X0/AsLjADOKfTKUuVM7U1anYzGt9/e/6vZqS0ccLfWcbUI8sW/Cef06gtikb7XqvJRv3oNhg7+kqoOe1yTKkmsB6XgfBmhe8NeU7oza+4Q41CmquytFPz7G6lnz+eX0U/59YFCFiaUD+R3tsDJNICLkJYEBQUQmZkqzwvXoNm4Cvevk0zmfrHvfemiC2Nb3E2aeTWV0QCrUtcZzeEUn8iYeQhNyiY1jx7LytH8aj3AYY1vxa6bOG0z9fEkTpGsI2taXT2aeTeN5cgPUNRkw2YUrq3/l/55EpTpPe3Iqy7J0mDCP0Z8WJStuSUl194+PhHQhRI6RFSHd3d2djRs3MnLkSBo1akSdOnWoW7cuACqVSnsjJvl/G5La9qamphgbGxMZ+b9urNS2V6vVWFhYpCjwlXzqs7TOh8RaCTNmzEgxXaHyeMlZW1sTHh5OfHz6+lny5MlDTEyMznSByinaDB0rvXJKSOcdTsNWrFgxVq9eTYECBQgODqZ3796oVCrWr1+PlZUVs2bN4rfffmP//v0ZGtkTGxvLlClTOHDggHJVlnNycmLv3r3K5mzlgwzpQIzvOnr3XMaV6EK0XbCJSQ3+F/y0AU3xmjSpKzNs73q6FU4KQKAJvYvXwYMc/7/zXLzsw+Mw3SiktixIaXcPPm3fhY71nRRzX5OO95eeKeiMUJuakcc2H0WKl8atah0af9qEqoVTHk0p665FWu8jFZHXWNHnW1Zfj0kzpP8rmueXDrF7z594nbvOXf9wnQCqtiyMS5Xq1G7QkrYtqlJAT23CrHvfemRxSAdAE8w/+39k7eb9nL4drDhvNZbF3GnWuRe9OtWggE4qftuQXovxh1fQySqIa0f2su/PE5y7epvHr6L1VGxXYWpXkmpN2tK1R0dqFMy6CggS0j8+EtKFEDlGVoT0mjVrsnr1ak6dOoW7uztGRkbUqFEDgAsXLtCqVStKlCjBkCFD6NixIwCjRo3izZs3LFmyRGdfx44do2/fvgQGBnLy5EkqV66MRqOhcuXKLFiwAFtbW2bMmMGuXbsAWLJkCSdOnGD37t1cvXqVhg0bEhwcTJEiRVi7di0ODg7s2rWLmTNnAtCiRQtmzZqlPd7333+vrYtgyLRp06hfvz779u1jwYIFABgZGXH58mUaNGjAq1evtNsaGRkxZ84cGjVqhJ+fH3379uXFixcA5M2bl6NHjzJ37ly2bt2qfc23335L3759CQkJYeTIkZw/fx6AQ4cOUahQIUicQaFJkyba12RGTgrpK1euZNWqVcrmt1KuXDlWrFiBra0tQUFB9O7dG41Gw/r167Gzs2PWrFls27aNQYMG4enpqXx5mjQaDYsWLWLTpk3KVVmqQ4cOTJw4UdmcrWR9SP+YxRMVEkRQ0Gsi4o0xt3Ykv6NllvQkCkM0xIQG8iwwhGjMsbHPS14b8/TfIMhx4gl7dhuf2495GR6LkZkNBUuUp6yTzXssChhL6JO73H0cyKuQcCLjjMidx458RUtQyskes9TvsGSKhPSPzzv4GAkhRPZlamrKgwcPcHd35969e3qnx3tbw4YNY8OGDXTp0oUxY8ZgZpb6A2lNmjTh1q1bNGrUiNKlS5MnTx7tuvPnz+Pu7o67u7vBQoHJVa9enS1btlCtWjXlqhTy5ctHkyZN8PDw4MqVK5QrV067rlGjRsTFxemE7WLFitGrVy+aN2/OggULUhQi6969O+7u7jRr1kyn/UPXqFEjZdNbqV69OuvXr9cG9F69ehEdHc2aNWt0AnqTJk0yFdBJvEEzfPhwhg4dqlyVpapXr65sEh80Y8ysHSnsXJoypUpQRAL6e2BELqv8OJUsQ5mSRcj3QQd0AGMsC7pQvcEntGjVkk8b16HCew3oACZYFXbBvVZ9Gn/aktatmtO0QQ0qOL+bgC4+TvJREkJ8VExMTAgLC+PEiRMcOHAAlUqFWp35rzQzZsxg2bJlOm3lypXD29ubmzdvEhYWRsmSJXXWK3l5eeHq6sqCBQtYvny5zvPNZcuWZf369axYsSLNIeSFChUif/78REREpFpjIUlgYCCnT5/mt99+w8/Pj1OnTmnXNW7cmB9//JFKlSpp6yZUqFABHx8f/P392b9/f4pe/fHjx7N+/fosD63ZXZkyZbKsfkOTJk1YsWIF5ubmvHz5Ek9PTyIjI7UjLZICeokSJbQjLt5G9+7d9U77mBUsLCyoV6+eslkIIYQQacj6/ysLIUQ2ZmpqSmxsLHv27OHYsWPatiTKZ6vT8uuvv7JhwwadNo1Gg6mpKSqVily5culMtadSqVIcIyoqCk9PT/766y+WLFmiM/f206dPWb58OatXr9Z5jT7Vq1fH39+fChUqEBQURNWqVZWb6MiVKxfLli1j4sSJdOjQQTu838rKimrVqlGtWjXi4uKoX78+ADExMZiY/K9fTBnsdu3axfLly7O0UGVO0bhxY2VThrVs2ZJ58+ZhYmLCixcv8PT0JDw8nLVr11KgQAFtQLe0tGTlypVZNgqkTZs2LFq0iFy5srYvqlmzZmmOIhFCCCFEShLShRAflaTQfO7cOcLCwrRt8G/l66pVq1K5cuUUldHz5ctHhQoVqFChAra2ttr2f/75h0uXLuls+/fff9OpUyfatm1LTEwMDx8+hMT9ly9fntq1axMfH8+bN//W5u3evTsDBgzA19eXhIQEneHuGo2G6Oho4uLiUsyQoFS9enV27tzJqFGjOHToUIoh766urlSoUIHy5ctDYi/98uXLiY6O5tmzZ9oe8/r16/Po0SM2b97MwYMHtUPer1+/jpOTE/Xr16dXr14sWrRIZ/8xMTFER0dn60re70r79u1T3HzJiFatWjFjxgyMjIwIDAzE09OTkJAQ1qxZQ5EiRbQB3djYmOXLl2eoUFx6NGjQgNWrV2NpaalclWlt2rRRNgkhhBAiHSSkCyE+KuHh4dy7dw8Sq1zfvHlTG65Gjx6Np6cnHh4eTJ8+XfuagIAAnJ2dGTt2LGPHjtWG3Dt37hAdHU18fDw3b97Ubj9r1iyKFi1Kly5dmDBhAlFR/87PunDhQpydnRk1ahSTJk3SVn5fvHgxarWa6dOns3LlSu7fvw+grfSedFx3d3ftMfSxsrLi4sWLkFgEL/nNhJs3b9K/f3/Gjh3LoEGDALh8+TKbNm1i5syZvHnzho0bN0LiDYkDBw5w9OhRfvrpJ2xsbFCpVDx79ozJkyczZMgQ6tWrpzPM/+7du3To0IGxY8cycOBAbfvHolixYjRs2FDZnC4NGzZk+vTpGBkZERAQgKenJ8HBwaxevZrixYtrA7qRkRFLlix5Z9N1Js18oG8KzIxycnKiQoUKymYhhBBCpINUdxdvJSEhAV9fXxwcHD7K3rO34e/vT2hoKKVLl1auEgZkRXV3kTPkpOruSa5evUrXrl2VzakqWbIkP//8M+bm5joBfc2aNZQvX14b0FUqFT/88AMNGjRQ7iLLPX36lH79+mlHgGTG0KFD6d69u7I5W5Lq7kKI7E6qu398pCddvJX9+/czadIknedURfqoVCqGDh2qU6xLCJFzVaxYkUqVKimbDbK0tOSHH37A3Nwcf39/evbsycuXL1m+fLlOQAeYN2/eewnoJBYg/PHHH3Wq/WdE/vz56dSpk7JZCCGEEOkkIV1kypMnT/Dz8yMsLIzx48fz6tUrbXGsZ8+e4efnh0aj0W4fERGBn5+ftjr18+fP8fPz01mShgQHBARo2/z9/fVWtA4NDeXkyZMcPnwYHx8fvdsAxMXFpTjOo0ePlJtpRUdHc+bMGY4cOUJAQAAAL1++xM/Pj/j4eO12kZGR+Pn5aZ9bjoyM5NSpU/z1118EBQUB8OrVqxTH9vPz4/Xr18THxxMVFcXkyZPx9/dPcV4PHz7Ez89Pp+AYya57TEwMAEFBQSn2Hxoaqt0+NDSUEydOcOLECZ12kbMYGRll6bPC4t1Jb++xkZER8+bNo0iRIjx//pyePXsSGBjI4sWLqVSpks4Q98WLF9O0aVPlLt4pOzs71q1bR40aNZSr0jR69GjMzc2VzUIIIYRIJxnuLjKlRYsWPH36VKdt3759FCtWjM6dO+Pr68uECRO01aL//PNPRo0axaVLlzA2NqZbt25cuXJF5/UbNmygSpUqDBw4EG9vb217wYIFWbhwIS4uLgBs2bKFH374ASMjI8zMzAgODsbV1ZWffvoJtVqtfV7z6tWrBAUFpZgOytraGi8vL502Eod4enp68vr1a4yNjYmOjmbfvn08e/YMT09PRo8ezVdffQXAuHHjOH/+PLt37yYwMJDevXvz5s0bEhISUKlUHDx4kK1bt+qtyD1w4EA6d+5M3bp1ddotLCz4v//7PwCqVKlCXFwc8+fP1345f/r0KS1atIDEKtolS5Zk5syZ2p62JKNGjaJLly5cunSJgQMHYmRkRExMDHZ2duzduzfLKkL/F7JyuPvGjRs5deoU69evV67KVmrWrMmIESO4evWqznPyH7qcONw9ifJvmD5Jw8GfPXtGr169CAgIYPHixdSpU0cb0NVqNUuXLqV27drKl783sbGxjB8/nj///FO5Si8PDw+WLVv2VkX03jcZ7i6EyO5kuPvHR3rSRaZ5enri5eWlXZLPE2xubs7ChQvx9/fXeU1ybdu21Xl98iJDzZs35/Llyxw7dgxzc3PWrFkDgLe3N3PmzKFHjx54e3tz/Phxtm7dyqBBg1Kd63rRokXa4xw4cEC5GoBt27YRGxvLsWPHOHnyJD/++CMFCxakatWqdO7cmaVLlxIYGMjff//NwYMHmTRpEpaWlmzatIk8efJw/PhxTp48ybp167C1taVHjx54eXlpp+fatGkTXl5efPPNN9pjzps3T3tef/zxR7Kz+bcQ1W+//ab9OekmiJKrq6vOdezQoQMAq1atomzZspw8eZITJ06wdOnSHB3Qs5KdnR3u7u5653A2NjamdevWdOzYUe/1atasGV9++aVOBXYSny1ObcqzOnXq8NVXX6V4XcOGDbU3oFq3bk2RIkW06woUKMDYsWN5+fIlPj4+OvOt58+fnzZt2tCmTRu9hcRy585NmzZtsLa21mkvVqyY9nVt2rRJUQG+YsWK2nXKKdZy587Nl19+maJAmpmZGW3atMHS0hJra2s+/fRTnfUfm6lTp2JjY6Ns1nJ3d6dbt27aG4P+/v7MnTtXJ6DnypWLtWvX/qcBHcDExITZs2fzxRdfKFelYGJiwpgxY3JUQBdCCCGyIwnpIssYGxtr//uzzz7D0dGR6dOnGxyKrpQ8ZKtUKm1PubGxsXbo/Pbt23Fzc6Nv376YmJig0WgoW7Ys1apVS/dxlMEjiVqtJiwsDG9vbxISEnB1ddWuGzJkCNbW1sycOZMZM2bQunVrbU+4Wq0mODiYM2fOYGRkpH2O08zMDGtra20oSwowuXPn1u6XxOJ7ST3wybVq1YrTp08TGBhIfHw8v/32G61bt9bZRp+k92diYsKzZ8+4fPkyuXPnplSpUspNP1rVq1fHx8eHcuXKpZjHefTo0Xz99dc0a9aMTZs26fxe+vbtS//+/fHw8GD79u0680rXrFlTe4NEqVOnTowfPx4PDw9Wrlyps27QoEFMnjyZqlWrMmPGDJ3QXLZsWWxsbAgODsbd3Z2CBQvqrBs2bBg1a9ZkyZIlKYJz3bp1mTp1Ks2bN9dpd3R0pHr16owbN46mTZvqBH8Sq3KPHDmSFi1apPi3smHDBurWrcvIkSNp166dtt3S0pKpU6fyxRdfUKBAAUaOHKnzuo9N3rx5mTx5srIZEv9dTp48WRvQnz9/zvfff0+jRo20Ab1o0aLs2LEjzWr+74uRkRFjxoyhf//+ylU6PD09dW4yCSGEECJz9KcVIdJh/fr11KtXj3r16tGsWTOddaampkyZMoVTp05x8OBBnXVJ9uzZo319vXr1tNNRkTg8vmbNmtSuXZuAgAB69+4NwOPHjylXrpw2OE2ZMoXKlStTuXJlTp8+rX290tChQ7XHGTZsmHI1AN988w0VK1Zk1KhRNGzYkFWrVmmDv7m5OVOmTOH48eNERkbqhJA+ffrg5OTE4MGDady4MT///HOyvaZu5MiR1K9fn/r16zN48GCddaVKlaJ06dLs37+fc+fOERISkmLoPonzdCe/jtevX4fEGwtmZmZ4enrSrFkzg7+Hj1G1atU4ceIEfn5+OkHI0tKS9u3bM2LECPr06cOkSZN0bv507dqVSZMmMWDAAIYPH66tDZCWjh07snz5coYMGULx4sUpW7asdl3SDZRx48YRFxeX4qZBQEAAK1euZOXKlSke03j8+DFjxozh0qVLOvsEaNy4MY8ePaJx48Y67efPn2fcuHGEhoaydOlStm7dqrN+7969BAQEsG7dOuLi4rTt5cqVo2jRogwZMoRly5bRuXNnnddpNBo6deqkd/TBx6hRo0Z65wnv06cParVaG9CnTJnCp59+qg3ozZs3Z8eOHTg5OSlf+p9SqVR8++23TJgwIcUNRYDChQvTs2dPZbMQQgghMkFCusi0Ll26sG/fPvbt28f27duVq6lcuTKdO3dmzpw52mJqybVo0UL7+n379umEkxo1ajBlyhQSEhKYO3eutlfbysqKZ8+eabfr06eP3ue+laZPn649jqHnem1tbVm7di379++nWbNmrFy5Uif416xZkxIlStCqVSudIcT58uVj8+bN7Nmzh9q1azN//nyuXbumXZ+aKVOmaM9r1qxZytW0bt2avXv3snv3bpo0aaK3GFPZsmV1rmNST36pUqXYvXs3W7ZsoVSpUowfPz7Vxw8+JtWqVaNp06bkzZtXp+faysoKIyMjKleuzL59+5g5c6Z2nZmZGRYWFjg5OXHgwAHmzZuXIlAbkjdvXm3BP39/fxwdHbXrcufOzeHDhylQoACnTp1KMdLC2dmZtWvXsnbtWp12En/3Xl5euLq6smvXLm27iYkJ9erVY8WKFVSpUiXVodfpZW9vj7+/PzExMTx8+DDFXNoJCQmcPXuWzz//XKf9YzZ69GgKFSqk/blkyZI0bdqUnj174u/vz7hx4/j888+ZNWsWe/fuZfLkycyePTvFZyA76dixI/Pnz9cZ+WRqasqcOXPkBo0QQgiRRaRwnMiUFi1a0LZtW20Pd3KdO3emRo0aDBs2jIiICNq2bUt0dDSvX7/WKRxXpkwZxo0bp3w5AwcOxNLSklmzZjF8+HDu37/P9u3bMTEx4ZdffmH+/PmsWrVKW3U4JCSEevXqsXz5cjw8PPQWjluzZk2aVYqjo6MJCgqiYMGC2n1Onz6dzz77TLtNhw4dqFu3rk6vd0REBBERETg6OvLo0SNat27N4sWLtdMl3bp1i06dOrFnzx6cnZ0hsep63bp1WbFiBXXq1NHuK0mVKlWYP38+bm5uNGnShISEBFavXk2xYsX49NNPdQrH3bp1i59++km5C16+fEmuXLmwsrLi7Nmz9OnTh23btqXocc1J9BUCzChHR0cOHTrEsGHDcHFxoV69enTp0gUSe9JPnTpF586dyZs3LwsWLKBmzZra1164cIEBAwYQFhbG1q1bqVmzpnZWgq+//hpXV1fGjBmj3T7Jrl27WL9+PUeOHOH48eN89913XL58GYC///6bfv360aBBA6ysrAgODmbp0qWQ+Lx6z549deoYJGnQoAEDBgxg48aNDBgwgHbt2hEdHQ1AvXr1+OGHH4iOjiZXrlzMmDGDPXv26Lz+6NGjDBw4EF9fX512gN27dzN79mzOnTunbXNzc2PlypU0bNiQJk2a0LdvX20gd3R05I8//qBTp0788ssvhIeHp+jBz6jvvvuOXr16KZtznCtXrtCjRw8SEhKYMWMGixcvJjAwkGHDhtG1a1dmzZrFhQsXmDt3bopHD7Kzc+fOMXjwYCIjI1m4cOFb/77/S0mF42rXrq0tdiqEENnJxo0buXbtmhSO+4hISBeZ0qJFC6Kjo7G3t9e2DRkyhFq1aumEdBKLvQ0cOBBAJ6T7+fmRP39+7eu7du1Ky5YtdUK6n58f7dq1Y/DgwXTr1o3Y2FhGjBjByZMnqVOnDjY2Nvj4+HDv3j1tENcX0osUKYKFhYX2WMuXL9c5d4Dvv/+eQ4cOUa9ePW7evMnr16/ZvXs3efPm1W6jL6SPGjWKs2fPUqdOHa5cuUJsbCx79uzRPoueWkgvXLiwTiGxxYsXkz9/fm1Ib9iwIf379+fOnTv88ccfBAYGpgjpe/fu1RkaW79+ffr160fXrl0JCAigatWq/P3339jb27N161ad2gE5TXh4uN6bGhnRqlUrOnbsSLdu3bCzs+Po0aPUq1eP8PBwSBzdUKJECZ4+fYqHhwceHh7a1w4aNIi6dety48YNPvvsM2rXrs2bN28gMaR/8cUXnD17FoATJ05oK3x36dKFzp07c+/ePQoUKMCXX36pHUZ/5coVWrZsSUBAACNGjCA+Pp558+ZBYkifNGkSx44dg8RgfebMGUgM6b1796ZLly6sXbuWy5cvs2LFCkgsXBYREcHcuXPp2bMn7u7u2n+DSQyF9JYtWzJmzBiuXr3KkCFDdIa879y5k8ePH1OiRAm2bNnCr7/+CslCuru7O8uXL6ds2bJvHdpGjhzJ119/rWzOkQ4dOsSOHTt48uQJgYGB9O/fnz59+jBv3jyMjIwYOHBgtu49N8THx4dr166lePQhp0kK6UIIkd1JSP94GE+ZMmWKslGItFhbW1OhQgVcXFy0S7ly5bC2tsbKygo3NzdtAC9WrBhOTk5Ur16d8uXLo1KpsLS0xNXVNcXr7e3tyZMnD+XLl6dw4cLY2NhQunRpjI2NKVOmDMbGxjRr1gxXV1ftvN/Vq1dn8ODBVK5cGRKrmpM4hZNKpcLR0ZGKFSvqHKt8+fI6Rb8AKlWqhLW1NREREVSoUIGJEyfqDEsmcTh0hQoVyJcvn7atatWqmJmZERkZSbVq1ZgwYYLO8GJjY2MKFixIxYoVdYaDOjg46D0vU1NTbG1tqVSpElZWVpQoUYLatWtTtGhRjIyMyJcvHxUrViR37tyYm5tTpkyZFNexcOHC1KpVC7VaTXR0NA0aNGDMmDE5MggklytXLrZu3artMc4MExMT7t69y4MHD4iKiiIqKorbt29r93nmzBkSEhIIDQ1l/vz5hISEaF978eJFoqKiiIuLY8GCBQQGBmrXRUdH8+LFC4KDgwkODubhw4e8ePECgOvXr/PixQuio6NZsGCBtvddpVLx+vVrrly5QkxMDBERETx8+FD7SEdsbKzOPv38/Hj58qV23bNnz7h37x4+Pj6EhITw5MkTSPzMnTt3jqCgIAIDA4mMjOT27dvacyXxRtGNGze0NxmSWFtbc+/ePR49esQ///yj80z+gQMHcHR05MSJEzozD2g0Gl6+fMmNGzfw9fXl4cOHKcJ/RnXu3DnbPZedWaVKlcLIyIgDBw7g6enJgAED+OOPP2jevDmffPJJqjNTZGcODg46BTZzqg0bNqS7voQQQvyXrK2ttdMBiw+b9KQLIXKUvn37anuTxYfryJEjKW6S5XTXrl2jQoUKvHr1CltbW+Vq8R+5efMm8fHxymYhhMh2TE1NKV26tLJZfIAkpAshcpSlS5eybt06ZbP4gNjb2/PXX38pm4UQQgghPgpS3V0IkaNUqlRJ2SQ+MPI7FkIIIcTHTEK6ECJHqV27tk5NAPHhadu2rbJJCCGEEOKjISFdCJGjGBsb06lTJ2Wz+EAULVr0rSv4CyGEEELkZBLShRA5Trt27TAxMVE2iw/AF198gUqlUjYLhYSEBI4cOaJsFkIIIcQHQKZgE0LkOGZmZqhUKs6dO6dcJXIwZ2dnJk+ejLGxsXJVtpaQkMDJkycJCwvD3t6eo0ePotFoiIqK4t69e+TJk4czZ86gVqt1fgaIj4/H19eXiIgI3rx5w4MHD3BwcODatWuo1WoCAwO12wQEBODr60tISAj//PMPvr6+uLi4YGJiwsmTJwkMDKRgwYJ4e3vz4MEDbGxsOHnyJGq1GhsbG/z8/IiOjub58+c0atSIXr168c8//5A/f37u3LmDWq3G2NgYb29v/Pz8sLe35/Dhw1hZWZEnTx5IrIQeFxdHREQEFy5cICYmhrx581KxYkW++OILfHx8KFCgAN7e3jg6OnL//n3u3r3L3bt3sbS0xNzcXHH1hBBCCKEkIV0IkSNVqlSJU6dOaeciFzmbsbExy5Yto0CBAspV2d6lS5fYu3cvv//+O6amply+fJkdO3ZgYmLCsmXLKF68OMOHD6dgwYIsW7YMJycnhg8fjpWVFcbGxixdupSQkBDOnTuHt7c3zZo1Y+DAgRgbG+Pj44ORkRFLly6lVKlSzJ07l0qVKrF48WKqVKmCs7MzpqamDB48mMDAQAAWLlxIkSJFuHfvHrdv32bfvn20bt2a06dPc+3aNfbu3Yufnx/ffPMNs2fPplWrVqxbtw4HBwfy5MnDyJEjKVy4MOfPnyc0NJQ9e/bQvHlzAMaMGcPLly+JiorCy8uLbdu20aJFCzZs2ECRIkVYsGABX331FR06dMDV1ZVDhw6xZ88eChQoQOHChbGyslJcPSGEEEIoyXB3IUSOZGxszIwZM8iVK5dylciBevbsSfny5ZXNOcLt27fx8PBg+vTp3L17lyZNmmBvb09UVBSmpqZcvXoVZ2dnAHLlysW1a9coUaKEcjc8ePAAjUZDQEAALi4uXL9+XWd906ZNcXBwoEmTJsTHxxMeHq79/OfNm5cOHTrg4+ODRqMhPDwcGxsbfHx8GD58OAAuLi7cv3+f169f6+xXKWnfdnZ23Lx5kxEjRgAQGRmJnZ0d9+7dA0CtVmNra6s9hytXrlC1alUePnxIkSJFOHHiBCSONAgPD5dHVIQQQoh0kpAuhMixnJ2dWbRokXz5z+Fat25N//79lc05hkqlIiEhQRuQNRoNCQkJAJQpU4YLFy7g4OCg/fnixYvY29tDYoBN4uLigq+vL9euXSMoKIhbt26l2CaJmZkZVatW1blJpdFoMDIywszMjGrVquHm5kaXLl0YOnQoMTExFCtWjAcPHqTZm21tbU21atWoU6cOTZs2ZciQIQDcuHGDwMBA7t69S3x8PGq1mtjYWIyM/v0q4ePjw6tXr7hy5Qr58+cnICAAEsN8tWrVsLCw0DmOEEIIIfSTkC6EyNE8PDz44YcfJKjnUK1bt2batGnaoJcTubm5cfjwYbZt20aFChX47bffCA4OxtzcnLJly+o8h53854IFC/Lnn39qn8GvV68eL1++5Nq1azRq1IgCBQpgZmams02SyMhIvL29tUHY39+fTZs2Ub9+fSIiIvDy8uKPP/7g1KlTWFtbY2RkhLGxMSqVijJlymj34+fnx8KFC4mLi2Pr1q2cPHmSV69e4eXlxY4dO7h9+7Y21F+9epV69erh4uLC8+fPKV26NNbW1oSFhQFgaWlJ06ZNuXLlCoB2ZERcXBxeXl48efJEe1whhBBCGKZK0HeLXgghcpizZ88yduxYgoKClKtENqRSqfjmm28YOnRojg7oSW7cuIGlpSVFihTh8uXLFCpUCLVajVqtJiwsjLi4OCwtLXV+LlasGBcuXMDZ2ZnY2FhtcbfcuXNTqFAhgoKCsLCw4NatWzg5OWFvb8+9e/coUaIEN2/eRKPR4OTkhIWFBTdu3MDc3BxnZ2ftumLFinHz5k2cnJzIly8fAI8fP8bCwgI7Ozvi4uLw9fWFxN7zkJAQrKysCA0NBcDJyYnr169TpkwZ7OzsePLkCXZ2dkRERBAREYGlpSVRUVHY2dkB8OrVK/Lly8fjx49RqVTY2dkRFhZGREQEMTExFC5cGBsbm2RXTQghhBD6SEgXQnwwQkJCmDlzJn/88YdylchGChUqxIwZM3B3d1euEkIIIYT46ElIF0J8cI4fP8769etTFN4S/y1bW1s6dOhAz549ZSouIYQQQggDZAo2IcQHp3jx4rRr14569eoRExODv78/0dHRys3Ee6BWq3Fzc+O7775j6tSp1KpV64OvHxAXF8ekSZPw8vKiSpUqTJw4kUuXLmFpacmSJUuoUqUKI0aMwMrKitWrV+Pu7s7IkSNRq9UEBARw4MABXrx4wdWrV7l27RoFChSgVq1a3Lhxg0OHDvH48WPi4+PZvn07FStWRKVSMXHiRE6ePEnBggWZMmUK3t7eNGnSBID58+djamqKj48Pixcvxs/Pj169etGvXz/OnDnDnj17qFixIqNHj6ZMmTJ4e3uzZs0a9u/fT7ly5bCxsWHp0qVs3bqVunXrUq1aNW7fvs2BAwcA6NChA5GRkWzZsgVzc3NWrVrF2bNnqVOnzgfxKIMQQgjxvklPuhDio/D48WNu3LjBrVu3CA0NJTo6Wm/VbJF5KpUKtVpN7ty5cXJyoly5cpQpUwZTU1Plph+0ixcvcvz4cUxMTLC3tycuLo5//vmHqlWrsnTpUqZPn87EiRMZOnQoixYt0v7cq1cvrKysOHbsGBUrVuTo0aO4ubnRo0cPWrRowdy5c7l//z4NGzZk1apVxMTEsGLFCs6dO8epU6eIiYnBycmJR48eMXDgQMzNzYmNjaVr165Ur16dvHnzki9fPtatW8ft27e5evUqs2bN4tatWyxbtox69eoxevRoXrx4wZkzZ1i7di2mpqaEhYUxZswYPv30UxwcHOjfvz+7d+9mxYoVzJ49m6pVq+Lm5saaNWu4cuUK3t7euLi40LhxY6noLoQQQmSChHQhhBAiCx07dgw/Pz969uzJtm3bMDMz48aNGxQoUAAvLy8cHBwICgqiefPmHDx4UPuzh4eHTkg/d+4cxsbGTJw4kRYtWrB48WLu3r1Lr1696Ny5M19//TWtW7fmyJEjPH36lOjoaNRqNdu2baNmzZpMmzaNmzdvcvToUXx9falZsyZHjhzBwsKCM2fOcPXqVfr374+TkxOtWrViwYIFmJqaUq5cOXbt2kWJEiWYPXs2b968YdmyZcyePRuAihUrcujQIZYsWcKcOXOoWLEibm5u5M6dm969e7Ny5Urs7e2ZNWvWBz9qQgghhHgXZByaEEIIkYUsLCwIDw9n/vz5hIaGEhYWRlhYGKamppQtW5YLFy5QqFAhSJyS7eLFixQqVAgjIyPi4uKIi4tDpVJRv359zp8/r9w9JM6pXrZsWUg8XtIxcufOTfPmzZk2bRoAV65c4fjx4/j4+BAfH88333xDREQEJE7jdvPmTU6fPs21a9ewtbXVPhZSqFAh1q1bh729PWZmZoSHh7Nnzx5+//33ZGeha926dVhZWdGrVy80Gg0+Pj7KTYQQQgiRDhLShRBCiCxUuXJl7t69y7Nnz2jfvj2nT58mPj4eZ2dnKlasSN26dSlQoABWVlZUqlQJDw8P8ufPT5UqVfjrr7/Ily8f+fPnx9XVlerVq2t7oy0sLMibNy8A+fPn1z5GUKVKFW7fvs3jx49xc3PD0dFRey7BwcEsWbKEL774goSEBCwtLXF2dgbg0aNHdOvWjQULFhAcHEzBggVp1qwZDg4OqNVqPD098fHxIW/evDg6OnLo0CFq164NgImJCQUKFNAex8nJCU9PT27evMmmTZtQqVSULFlSu14IIYQQ6SfD3YUQQgghhBBCiGxCetKFEEIIIYQQQohsQkK6EEIIIYQQQgiRTUhIF0IIIYQQQgghsgkJ6UIIIYQQQgghRDYhIV0IIYQQQgghhMgmJKQLIYQQQgghhBDZhIR0IYQQQgghhBAim5CQLoQQQgghhBBCZBMS0oUQQgghhBBCiGxCQroQQgghhBBCCJFNSEgXQgghhBBCCCGyCQnpQgghhBBCCCFENiEhXQghhBBCCCGEyCYkpAshhBBCCCGEENmEhHQhhBBCCCGEECKbkJAuhBBCCCGEEEJkExLShRBCCCGEEEKIbEJCuhBCCCGEEEIIkU1ISBdCCCGEEEIIIbIJCelCCCGEEEIIIUQ2ISFdCCGEEEIIIYTIJiSkCyGEEEIIIYQQ2YSEdCGEEEIIIYQQIpuQkC6EEEIIIYQQQmQTEtKFEEIIIYQQQohsQkK6EEIIIYQQQgiRTUhIF0IIIYQQQgghsgkJ6UIIIYQQQgghRDYhIV0IIYQQQgghhMgmJKQLIYQQQgghhBDZhIR0IYQQQgghhBAim5CQLoQQQgghhBBCZBMS0oUQQgghhBBCiGxCQroQQgghhBBCCJFNSEgXQgghhBBCCCGyCQnpQgghhBBCCCFENiEhXQghhBBCCCGEyCYkpAshhBBCCCGEENnE/wO3jV74rguFCAAAAABJRU5ErkJggg=="/>
        <xdr:cNvSpPr>
          <a:spLocks noChangeAspect="1" noChangeArrowheads="1"/>
        </xdr:cNvSpPr>
      </xdr:nvSpPr>
      <xdr:spPr bwMode="auto">
        <a:xfrm>
          <a:off x="13931900"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780143</xdr:colOff>
      <xdr:row>8</xdr:row>
      <xdr:rowOff>27215</xdr:rowOff>
    </xdr:from>
    <xdr:to>
      <xdr:col>10</xdr:col>
      <xdr:colOff>163286</xdr:colOff>
      <xdr:row>19</xdr:row>
      <xdr:rowOff>280243</xdr:rowOff>
    </xdr:to>
    <xdr:pic>
      <xdr:nvPicPr>
        <xdr:cNvPr id="2" name="Image 1"/>
        <xdr:cNvPicPr>
          <a:picLocks noChangeAspect="1"/>
        </xdr:cNvPicPr>
      </xdr:nvPicPr>
      <xdr:blipFill>
        <a:blip xmlns:r="http://schemas.openxmlformats.org/officeDocument/2006/relationships" r:embed="rId1"/>
        <a:stretch>
          <a:fillRect/>
        </a:stretch>
      </xdr:blipFill>
      <xdr:spPr>
        <a:xfrm>
          <a:off x="5542643" y="2639786"/>
          <a:ext cx="3011714" cy="38453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0"/>
  <sheetViews>
    <sheetView topLeftCell="A7" zoomScale="130" zoomScaleNormal="130" workbookViewId="0">
      <selection activeCell="E28" sqref="E28"/>
    </sheetView>
  </sheetViews>
  <sheetFormatPr baseColWidth="10" defaultColWidth="12.6328125" defaultRowHeight="15.75" customHeight="1"/>
  <cols>
    <col min="4" max="4" width="16.6328125" customWidth="1"/>
  </cols>
  <sheetData>
    <row r="1" spans="1:26" ht="15.75" customHeight="1">
      <c r="A1" s="65" t="s">
        <v>0</v>
      </c>
      <c r="B1" s="66"/>
      <c r="C1" s="66"/>
      <c r="D1" s="66"/>
      <c r="E1" s="66"/>
      <c r="F1" s="66"/>
      <c r="G1" s="67"/>
      <c r="H1" s="1"/>
      <c r="I1" s="1"/>
      <c r="J1" s="1"/>
      <c r="K1" s="1"/>
      <c r="L1" s="1"/>
      <c r="M1" s="1"/>
      <c r="N1" s="1"/>
      <c r="O1" s="1"/>
      <c r="P1" s="1"/>
      <c r="Q1" s="1"/>
      <c r="R1" s="1"/>
      <c r="S1" s="1"/>
      <c r="T1" s="1"/>
      <c r="U1" s="1"/>
      <c r="V1" s="1"/>
      <c r="W1" s="1"/>
      <c r="X1" s="1"/>
      <c r="Y1" s="1"/>
      <c r="Z1" s="1"/>
    </row>
    <row r="2" spans="1:26" ht="15.75" customHeight="1">
      <c r="A2" s="68"/>
      <c r="B2" s="69"/>
      <c r="C2" s="69"/>
      <c r="D2" s="69"/>
      <c r="E2" s="69"/>
      <c r="F2" s="69"/>
      <c r="G2" s="70"/>
      <c r="H2" s="1"/>
      <c r="I2" s="1"/>
      <c r="J2" s="1"/>
      <c r="K2" s="1"/>
      <c r="L2" s="1"/>
      <c r="M2" s="1"/>
      <c r="N2" s="1"/>
      <c r="O2" s="1"/>
      <c r="P2" s="1"/>
      <c r="Q2" s="1"/>
      <c r="R2" s="1"/>
      <c r="S2" s="1"/>
      <c r="T2" s="1"/>
      <c r="U2" s="1"/>
      <c r="V2" s="1"/>
      <c r="W2" s="1"/>
      <c r="X2" s="1"/>
      <c r="Y2" s="1"/>
      <c r="Z2" s="1"/>
    </row>
    <row r="3" spans="1:26" ht="15.75" customHeight="1">
      <c r="A3" s="68"/>
      <c r="B3" s="69"/>
      <c r="C3" s="69"/>
      <c r="D3" s="69"/>
      <c r="E3" s="69"/>
      <c r="F3" s="69"/>
      <c r="G3" s="70"/>
      <c r="H3" s="1"/>
      <c r="I3" s="1"/>
      <c r="J3" s="1"/>
      <c r="K3" s="1"/>
      <c r="L3" s="1"/>
      <c r="M3" s="1"/>
      <c r="N3" s="1"/>
      <c r="O3" s="1"/>
      <c r="P3" s="1"/>
      <c r="Q3" s="1"/>
      <c r="R3" s="1"/>
      <c r="S3" s="1"/>
      <c r="T3" s="1"/>
      <c r="U3" s="1"/>
      <c r="V3" s="1"/>
      <c r="W3" s="1"/>
      <c r="X3" s="1"/>
      <c r="Y3" s="1"/>
      <c r="Z3" s="1"/>
    </row>
    <row r="4" spans="1:26" ht="15.75" customHeight="1">
      <c r="A4" s="71"/>
      <c r="B4" s="74" t="s">
        <v>167</v>
      </c>
      <c r="C4" s="66"/>
      <c r="D4" s="66"/>
      <c r="E4" s="66"/>
      <c r="F4" s="66"/>
      <c r="G4" s="67"/>
      <c r="H4" s="1"/>
      <c r="I4" s="1"/>
      <c r="J4" s="1"/>
      <c r="K4" s="1"/>
      <c r="L4" s="1"/>
      <c r="M4" s="1"/>
      <c r="N4" s="1"/>
      <c r="O4" s="1"/>
      <c r="P4" s="1"/>
      <c r="Q4" s="1"/>
      <c r="R4" s="1"/>
      <c r="S4" s="1"/>
      <c r="T4" s="1"/>
      <c r="U4" s="1"/>
      <c r="V4" s="1"/>
      <c r="W4" s="1"/>
      <c r="X4" s="1"/>
      <c r="Y4" s="1"/>
      <c r="Z4" s="1"/>
    </row>
    <row r="5" spans="1:26" ht="15.75" customHeight="1">
      <c r="A5" s="72"/>
      <c r="B5" s="68"/>
      <c r="C5" s="69"/>
      <c r="D5" s="69"/>
      <c r="E5" s="69"/>
      <c r="F5" s="69"/>
      <c r="G5" s="70"/>
      <c r="H5" s="1"/>
      <c r="I5" s="1"/>
      <c r="J5" s="1"/>
      <c r="K5" s="1"/>
      <c r="L5" s="1"/>
      <c r="M5" s="1"/>
      <c r="N5" s="1"/>
      <c r="O5" s="1"/>
      <c r="P5" s="1"/>
      <c r="Q5" s="1"/>
      <c r="R5" s="1"/>
      <c r="S5" s="1"/>
      <c r="T5" s="1"/>
      <c r="U5" s="1"/>
      <c r="V5" s="1"/>
      <c r="W5" s="1"/>
      <c r="X5" s="1"/>
      <c r="Y5" s="1"/>
      <c r="Z5" s="1"/>
    </row>
    <row r="6" spans="1:26" ht="15.75" customHeight="1">
      <c r="A6" s="72"/>
      <c r="B6" s="68"/>
      <c r="C6" s="69"/>
      <c r="D6" s="69"/>
      <c r="E6" s="69"/>
      <c r="F6" s="69"/>
      <c r="G6" s="70"/>
      <c r="H6" s="1"/>
      <c r="I6" s="1"/>
      <c r="J6" s="1"/>
      <c r="K6" s="1"/>
      <c r="L6" s="1"/>
      <c r="M6" s="1"/>
      <c r="N6" s="1"/>
      <c r="O6" s="1"/>
      <c r="P6" s="1"/>
      <c r="Q6" s="1"/>
      <c r="R6" s="1"/>
      <c r="S6" s="1"/>
      <c r="T6" s="1"/>
      <c r="U6" s="1"/>
      <c r="V6" s="1"/>
      <c r="W6" s="1"/>
      <c r="X6" s="1"/>
      <c r="Y6" s="1"/>
      <c r="Z6" s="1"/>
    </row>
    <row r="7" spans="1:26" ht="13" thickBot="1">
      <c r="A7" s="73"/>
      <c r="B7" s="75"/>
      <c r="C7" s="76"/>
      <c r="D7" s="76"/>
      <c r="E7" s="76"/>
      <c r="F7" s="76"/>
      <c r="G7" s="77"/>
      <c r="H7" s="1"/>
      <c r="I7" s="1"/>
      <c r="J7" s="1"/>
      <c r="K7" s="1"/>
      <c r="L7" s="1"/>
      <c r="M7" s="1"/>
      <c r="N7" s="1"/>
      <c r="O7" s="1"/>
      <c r="P7" s="1"/>
      <c r="Q7" s="1"/>
      <c r="R7" s="1"/>
      <c r="S7" s="1"/>
      <c r="T7" s="1"/>
      <c r="U7" s="1"/>
      <c r="V7" s="1"/>
      <c r="W7" s="1"/>
      <c r="X7" s="1"/>
      <c r="Y7" s="1"/>
      <c r="Z7" s="1"/>
    </row>
    <row r="8" spans="1:26" ht="23.5" thickBot="1">
      <c r="A8" s="1"/>
      <c r="B8" s="78" t="s">
        <v>27</v>
      </c>
      <c r="C8" s="79"/>
      <c r="D8" s="79"/>
      <c r="E8" s="79"/>
      <c r="F8" s="79"/>
      <c r="G8" s="79"/>
      <c r="H8" s="80"/>
      <c r="I8" s="1"/>
      <c r="J8" s="1"/>
      <c r="K8" s="1"/>
      <c r="L8" s="1"/>
      <c r="M8" s="1"/>
      <c r="N8" s="1"/>
      <c r="O8" s="1"/>
      <c r="P8" s="1"/>
      <c r="Q8" s="1"/>
      <c r="R8" s="1"/>
      <c r="S8" s="1"/>
      <c r="T8" s="1"/>
      <c r="U8" s="1"/>
      <c r="V8" s="1"/>
      <c r="W8" s="1"/>
      <c r="X8" s="1"/>
      <c r="Y8" s="1"/>
      <c r="Z8" s="1"/>
    </row>
    <row r="9" spans="1:26" ht="12.5" customHeight="1">
      <c r="A9" s="1"/>
      <c r="B9" s="74" t="s">
        <v>166</v>
      </c>
      <c r="C9" s="81"/>
      <c r="D9" s="81"/>
      <c r="E9" s="81"/>
      <c r="F9" s="81"/>
      <c r="G9" s="82"/>
      <c r="H9" s="1"/>
      <c r="I9" s="1"/>
      <c r="J9" s="1"/>
      <c r="K9" s="1"/>
      <c r="L9" s="1"/>
      <c r="M9" s="1"/>
      <c r="N9" s="1"/>
      <c r="O9" s="1"/>
      <c r="P9" s="1"/>
      <c r="Q9" s="1"/>
      <c r="R9" s="1"/>
      <c r="S9" s="1"/>
      <c r="T9" s="1"/>
      <c r="U9" s="1"/>
      <c r="V9" s="1"/>
      <c r="W9" s="1"/>
      <c r="X9" s="1"/>
      <c r="Y9" s="1"/>
      <c r="Z9" s="1"/>
    </row>
    <row r="10" spans="1:26" ht="12.5" customHeight="1">
      <c r="A10" s="1"/>
      <c r="B10" s="83"/>
      <c r="C10" s="84"/>
      <c r="D10" s="84"/>
      <c r="E10" s="84"/>
      <c r="F10" s="84"/>
      <c r="G10" s="85"/>
      <c r="H10" s="1"/>
      <c r="I10" s="1"/>
      <c r="J10" s="1"/>
      <c r="K10" s="1"/>
      <c r="L10" s="1"/>
      <c r="M10" s="1"/>
      <c r="N10" s="1"/>
      <c r="O10" s="1"/>
      <c r="P10" s="1"/>
      <c r="Q10" s="1"/>
      <c r="R10" s="1"/>
      <c r="S10" s="1"/>
      <c r="T10" s="1"/>
      <c r="U10" s="1"/>
      <c r="V10" s="1"/>
      <c r="W10" s="1"/>
      <c r="X10" s="1"/>
      <c r="Y10" s="1"/>
      <c r="Z10" s="1"/>
    </row>
    <row r="11" spans="1:26" ht="12.5" customHeight="1">
      <c r="A11" s="1"/>
      <c r="B11" s="83"/>
      <c r="C11" s="84"/>
      <c r="D11" s="84"/>
      <c r="E11" s="84"/>
      <c r="F11" s="84"/>
      <c r="G11" s="85"/>
      <c r="H11" s="1"/>
      <c r="I11" s="1"/>
      <c r="J11" s="1"/>
      <c r="K11" s="1"/>
      <c r="L11" s="1"/>
      <c r="M11" s="1"/>
      <c r="N11" s="1"/>
      <c r="O11" s="1"/>
      <c r="P11" s="1"/>
      <c r="Q11" s="1"/>
      <c r="R11" s="1"/>
      <c r="S11" s="1"/>
      <c r="T11" s="1"/>
      <c r="U11" s="1"/>
      <c r="V11" s="1"/>
      <c r="W11" s="1"/>
      <c r="X11" s="1"/>
      <c r="Y11" s="1"/>
      <c r="Z11" s="1"/>
    </row>
    <row r="12" spans="1:26" ht="12.5" customHeight="1">
      <c r="A12" s="1"/>
      <c r="B12" s="86"/>
      <c r="C12" s="87"/>
      <c r="D12" s="87"/>
      <c r="E12" s="87"/>
      <c r="F12" s="87"/>
      <c r="G12" s="88"/>
      <c r="H12" s="1"/>
      <c r="I12" s="1"/>
      <c r="J12" s="1"/>
      <c r="K12" s="1"/>
      <c r="L12" s="1"/>
      <c r="M12" s="1"/>
      <c r="N12" s="1"/>
      <c r="O12" s="1"/>
      <c r="P12" s="1"/>
      <c r="Q12" s="1"/>
      <c r="R12" s="1"/>
      <c r="S12" s="1"/>
      <c r="T12" s="1"/>
      <c r="U12" s="1"/>
      <c r="V12" s="1"/>
      <c r="W12" s="1"/>
      <c r="X12" s="1"/>
      <c r="Y12" s="1"/>
      <c r="Z12" s="1"/>
    </row>
    <row r="13" spans="1:26" ht="15.5">
      <c r="A13" s="1"/>
      <c r="B13" s="56" t="s">
        <v>165</v>
      </c>
      <c r="C13" s="56"/>
      <c r="D13" s="56"/>
      <c r="E13" s="56"/>
      <c r="F13" s="56"/>
      <c r="G13" s="56"/>
      <c r="H13" s="1"/>
      <c r="I13" s="1"/>
      <c r="J13" s="1"/>
      <c r="K13" s="1"/>
      <c r="L13" s="1"/>
      <c r="M13" s="1"/>
      <c r="N13" s="1"/>
      <c r="O13" s="1"/>
      <c r="P13" s="1"/>
      <c r="Q13" s="1"/>
      <c r="R13" s="1"/>
      <c r="S13" s="1"/>
      <c r="T13" s="1"/>
      <c r="U13" s="1"/>
      <c r="V13" s="1"/>
      <c r="W13" s="1"/>
      <c r="X13" s="1"/>
      <c r="Y13" s="1"/>
      <c r="Z13" s="1"/>
    </row>
    <row r="14" spans="1:26" ht="15.5">
      <c r="A14" s="1"/>
      <c r="B14" s="56"/>
      <c r="C14" s="56" t="s">
        <v>168</v>
      </c>
      <c r="D14" s="56"/>
      <c r="E14" s="56"/>
      <c r="F14" s="56"/>
      <c r="G14" s="56"/>
      <c r="H14" s="1"/>
      <c r="I14" s="1"/>
      <c r="J14" s="1"/>
      <c r="K14" s="1"/>
      <c r="L14" s="1"/>
      <c r="M14" s="1"/>
      <c r="N14" s="1"/>
      <c r="O14" s="1"/>
      <c r="P14" s="1"/>
      <c r="Q14" s="1"/>
      <c r="R14" s="1"/>
      <c r="S14" s="1"/>
      <c r="T14" s="1"/>
      <c r="U14" s="1"/>
      <c r="V14" s="1"/>
      <c r="W14" s="1"/>
      <c r="X14" s="1"/>
      <c r="Y14" s="1"/>
      <c r="Z14" s="1"/>
    </row>
    <row r="15" spans="1:26" ht="15.5">
      <c r="A15" s="1"/>
      <c r="B15" s="56"/>
      <c r="C15" s="56" t="s">
        <v>169</v>
      </c>
      <c r="D15" s="56"/>
      <c r="E15" s="56"/>
      <c r="F15" s="56"/>
      <c r="G15" s="56"/>
      <c r="H15" s="1"/>
      <c r="I15" s="1"/>
      <c r="J15" s="1"/>
      <c r="K15" s="1"/>
      <c r="L15" s="1"/>
      <c r="M15" s="1"/>
      <c r="N15" s="1"/>
      <c r="O15" s="1"/>
      <c r="P15" s="1"/>
      <c r="Q15" s="1"/>
      <c r="R15" s="1"/>
      <c r="S15" s="1"/>
      <c r="T15" s="1"/>
      <c r="U15" s="1"/>
      <c r="V15" s="1"/>
      <c r="W15" s="1"/>
      <c r="X15" s="1"/>
      <c r="Y15" s="1"/>
      <c r="Z15" s="1"/>
    </row>
    <row r="16" spans="1:26" ht="15.5">
      <c r="A16" s="1"/>
      <c r="B16" s="56"/>
      <c r="C16" s="56" t="s">
        <v>170</v>
      </c>
      <c r="D16" s="56"/>
      <c r="E16" s="56"/>
      <c r="F16" s="56"/>
      <c r="G16" s="56"/>
      <c r="H16" s="1"/>
      <c r="I16" s="1"/>
      <c r="J16" s="1"/>
      <c r="K16" s="1"/>
      <c r="L16" s="1"/>
      <c r="M16" s="1"/>
      <c r="N16" s="1"/>
      <c r="O16" s="1"/>
      <c r="P16" s="1"/>
      <c r="Q16" s="1"/>
      <c r="R16" s="1"/>
      <c r="S16" s="1"/>
      <c r="T16" s="1"/>
      <c r="U16" s="1"/>
      <c r="V16" s="1"/>
      <c r="W16" s="1"/>
      <c r="X16" s="1"/>
      <c r="Y16" s="1"/>
      <c r="Z16" s="1"/>
    </row>
    <row r="17" spans="1:26" s="52" customFormat="1" ht="15.5">
      <c r="A17" s="1"/>
      <c r="B17" s="56"/>
      <c r="C17" s="56" t="s">
        <v>171</v>
      </c>
      <c r="D17" s="56"/>
      <c r="E17" s="56"/>
      <c r="F17" s="56"/>
      <c r="G17" s="56"/>
      <c r="H17" s="1"/>
      <c r="I17" s="1"/>
      <c r="J17" s="1"/>
      <c r="K17" s="1"/>
      <c r="L17" s="1"/>
      <c r="M17" s="1"/>
      <c r="N17" s="1"/>
      <c r="O17" s="1"/>
      <c r="P17" s="1"/>
      <c r="Q17" s="1"/>
      <c r="R17" s="1"/>
      <c r="S17" s="1"/>
      <c r="T17" s="1"/>
      <c r="U17" s="1"/>
      <c r="V17" s="1"/>
      <c r="W17" s="1"/>
      <c r="X17" s="1"/>
      <c r="Y17" s="1"/>
      <c r="Z17" s="1"/>
    </row>
    <row r="18" spans="1:26" s="26" customFormat="1" ht="13" thickBot="1">
      <c r="A18" s="1"/>
      <c r="B18" s="44"/>
      <c r="C18" s="44"/>
      <c r="D18" s="44"/>
      <c r="E18" s="44"/>
      <c r="F18" s="44"/>
      <c r="G18" s="44"/>
      <c r="H18" s="44"/>
      <c r="I18" s="1"/>
      <c r="J18" s="1"/>
      <c r="K18" s="1"/>
      <c r="L18" s="1"/>
      <c r="M18" s="1"/>
      <c r="N18" s="1"/>
      <c r="O18" s="1"/>
      <c r="P18" s="1"/>
      <c r="Q18" s="1"/>
      <c r="R18" s="1"/>
      <c r="S18" s="1"/>
      <c r="T18" s="1"/>
      <c r="U18" s="1"/>
      <c r="V18" s="1"/>
      <c r="W18" s="1"/>
      <c r="X18" s="1"/>
      <c r="Y18" s="1"/>
      <c r="Z18" s="1"/>
    </row>
    <row r="19" spans="1:26" ht="23.5" thickBot="1">
      <c r="A19" s="1"/>
      <c r="B19" s="78" t="s">
        <v>39</v>
      </c>
      <c r="C19" s="79"/>
      <c r="D19" s="79"/>
      <c r="E19" s="79"/>
      <c r="F19" s="79"/>
      <c r="G19" s="79"/>
      <c r="H19" s="80"/>
      <c r="I19" s="1"/>
      <c r="J19" s="1"/>
      <c r="K19" s="1"/>
      <c r="L19" s="1"/>
      <c r="M19" s="1"/>
      <c r="N19" s="1"/>
      <c r="O19" s="1"/>
      <c r="P19" s="1"/>
      <c r="Q19" s="1"/>
      <c r="R19" s="1"/>
      <c r="S19" s="1"/>
      <c r="T19" s="1"/>
      <c r="U19" s="1"/>
      <c r="V19" s="1"/>
      <c r="W19" s="1"/>
      <c r="X19" s="1"/>
      <c r="Y19" s="1"/>
      <c r="Z19" s="1"/>
    </row>
    <row r="20" spans="1:26" s="57" customFormat="1" ht="13.5" customHeight="1">
      <c r="A20" s="56"/>
      <c r="B20" s="56"/>
      <c r="C20" s="56" t="s">
        <v>40</v>
      </c>
      <c r="D20" s="56"/>
      <c r="E20" s="56"/>
      <c r="F20" s="56"/>
      <c r="G20" s="56"/>
      <c r="H20" s="56"/>
      <c r="I20" s="56"/>
      <c r="J20" s="56"/>
      <c r="K20" s="56"/>
      <c r="L20" s="56"/>
      <c r="M20" s="56"/>
      <c r="N20" s="56"/>
      <c r="O20" s="56"/>
      <c r="P20" s="56"/>
      <c r="Q20" s="56"/>
      <c r="R20" s="56"/>
      <c r="S20" s="56"/>
      <c r="T20" s="56"/>
      <c r="U20" s="56"/>
      <c r="V20" s="56"/>
      <c r="W20" s="56"/>
      <c r="X20" s="56"/>
      <c r="Y20" s="56"/>
      <c r="Z20" s="56"/>
    </row>
    <row r="21" spans="1:26" s="57" customFormat="1" ht="15.5">
      <c r="A21" s="56"/>
      <c r="B21" s="56"/>
      <c r="C21" s="56" t="s">
        <v>41</v>
      </c>
      <c r="D21" s="56"/>
      <c r="E21" s="56" t="s">
        <v>56</v>
      </c>
      <c r="F21" s="56"/>
      <c r="G21" s="56"/>
      <c r="H21" s="56"/>
      <c r="I21" s="56"/>
      <c r="J21" s="56"/>
      <c r="K21" s="56"/>
      <c r="L21" s="56"/>
      <c r="M21" s="56"/>
      <c r="N21" s="56"/>
      <c r="O21" s="56"/>
      <c r="P21" s="56"/>
      <c r="Q21" s="56"/>
      <c r="R21" s="56"/>
      <c r="S21" s="56"/>
      <c r="T21" s="56"/>
      <c r="U21" s="56"/>
      <c r="V21" s="56"/>
      <c r="W21" s="56"/>
      <c r="X21" s="56"/>
      <c r="Y21" s="56"/>
      <c r="Z21" s="56"/>
    </row>
    <row r="22" spans="1:26" s="57" customFormat="1" ht="15.5">
      <c r="A22" s="56"/>
      <c r="B22" s="56"/>
      <c r="C22" s="56"/>
      <c r="D22" s="56"/>
      <c r="E22" s="56" t="s">
        <v>57</v>
      </c>
      <c r="F22" s="56"/>
      <c r="G22" s="56"/>
      <c r="H22" s="56"/>
      <c r="I22" s="56"/>
      <c r="J22" s="56"/>
      <c r="K22" s="56"/>
      <c r="L22" s="56"/>
      <c r="M22" s="56"/>
      <c r="N22" s="56"/>
      <c r="O22" s="56"/>
      <c r="P22" s="56"/>
      <c r="Q22" s="56"/>
      <c r="R22" s="56"/>
      <c r="S22" s="56"/>
      <c r="T22" s="56"/>
      <c r="U22" s="56"/>
      <c r="V22" s="56"/>
      <c r="W22" s="56"/>
      <c r="X22" s="56"/>
      <c r="Y22" s="56"/>
      <c r="Z22" s="56"/>
    </row>
    <row r="23" spans="1:26" s="57" customFormat="1" ht="15.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spans="1:26" s="57" customFormat="1" ht="15.5">
      <c r="A24" s="56"/>
      <c r="B24" s="56"/>
      <c r="C24" s="56" t="s">
        <v>42</v>
      </c>
      <c r="D24" s="56"/>
      <c r="E24" s="56" t="s">
        <v>58</v>
      </c>
      <c r="F24" s="56"/>
      <c r="G24" s="56"/>
      <c r="H24" s="56"/>
      <c r="I24" s="56"/>
      <c r="J24" s="56"/>
      <c r="K24" s="56"/>
      <c r="L24" s="56"/>
      <c r="M24" s="56"/>
      <c r="N24" s="56"/>
      <c r="O24" s="56"/>
      <c r="P24" s="56"/>
      <c r="Q24" s="56"/>
      <c r="R24" s="56"/>
      <c r="S24" s="56"/>
      <c r="T24" s="56"/>
      <c r="U24" s="56"/>
      <c r="V24" s="56"/>
      <c r="W24" s="56"/>
      <c r="X24" s="56"/>
      <c r="Y24" s="56"/>
      <c r="Z24" s="56"/>
    </row>
    <row r="25" spans="1:26" s="57" customFormat="1" ht="15.5">
      <c r="A25" s="56"/>
      <c r="B25" s="56"/>
      <c r="C25" s="56" t="s">
        <v>43</v>
      </c>
      <c r="D25" s="56"/>
      <c r="E25" s="56" t="s">
        <v>59</v>
      </c>
      <c r="F25" s="56"/>
      <c r="G25" s="56"/>
      <c r="H25" s="56"/>
      <c r="I25" s="56"/>
      <c r="J25" s="56"/>
      <c r="K25" s="56"/>
      <c r="L25" s="56"/>
      <c r="M25" s="56"/>
      <c r="N25" s="56"/>
      <c r="O25" s="56"/>
      <c r="P25" s="56"/>
      <c r="Q25" s="56"/>
      <c r="R25" s="56"/>
      <c r="S25" s="56"/>
      <c r="T25" s="56"/>
      <c r="U25" s="56"/>
      <c r="V25" s="56"/>
      <c r="W25" s="56"/>
      <c r="X25" s="56"/>
      <c r="Y25" s="56"/>
      <c r="Z25" s="56"/>
    </row>
    <row r="26" spans="1:26" s="57" customFormat="1" ht="13.5" customHeight="1">
      <c r="A26" s="56"/>
      <c r="B26" s="56"/>
      <c r="C26" s="56" t="s">
        <v>44</v>
      </c>
      <c r="D26" s="56"/>
      <c r="E26" s="56" t="s">
        <v>65</v>
      </c>
      <c r="F26" s="56"/>
      <c r="G26" s="56"/>
      <c r="H26" s="56"/>
      <c r="I26" s="56"/>
      <c r="J26" s="56"/>
      <c r="K26" s="56"/>
      <c r="L26" s="56"/>
      <c r="M26" s="56"/>
      <c r="N26" s="56"/>
      <c r="O26" s="56"/>
      <c r="P26" s="56"/>
      <c r="Q26" s="56"/>
      <c r="R26" s="56"/>
      <c r="S26" s="56"/>
      <c r="T26" s="56"/>
      <c r="U26" s="56"/>
      <c r="V26" s="56"/>
      <c r="W26" s="56"/>
      <c r="X26" s="56"/>
      <c r="Y26" s="56"/>
      <c r="Z26" s="56"/>
    </row>
    <row r="27" spans="1:26" s="57" customFormat="1" ht="15.5">
      <c r="A27" s="56"/>
      <c r="B27" s="56"/>
      <c r="C27" s="56" t="s">
        <v>45</v>
      </c>
      <c r="D27" s="56"/>
      <c r="E27" s="56" t="s">
        <v>66</v>
      </c>
      <c r="F27" s="56"/>
      <c r="G27" s="56"/>
      <c r="H27" s="56"/>
      <c r="I27" s="56"/>
      <c r="J27" s="56"/>
      <c r="K27" s="56"/>
      <c r="L27" s="56"/>
      <c r="M27" s="56"/>
      <c r="N27" s="56"/>
      <c r="O27" s="56"/>
      <c r="P27" s="56"/>
      <c r="Q27" s="56"/>
      <c r="R27" s="56"/>
      <c r="S27" s="56"/>
      <c r="T27" s="56"/>
      <c r="U27" s="56"/>
      <c r="V27" s="56"/>
      <c r="W27" s="56"/>
      <c r="X27" s="56"/>
      <c r="Y27" s="56"/>
      <c r="Z27" s="56"/>
    </row>
    <row r="28" spans="1:26" s="57" customFormat="1" ht="16" thickBo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1:26" s="26" customFormat="1" ht="23.5" thickBot="1">
      <c r="A29" s="1"/>
      <c r="B29" s="78" t="s">
        <v>46</v>
      </c>
      <c r="C29" s="79"/>
      <c r="D29" s="79"/>
      <c r="E29" s="79"/>
      <c r="F29" s="79"/>
      <c r="G29" s="79"/>
      <c r="H29" s="80"/>
      <c r="I29" s="1"/>
      <c r="J29" s="1"/>
      <c r="K29" s="1"/>
      <c r="L29" s="1"/>
      <c r="M29" s="1"/>
      <c r="N29" s="1"/>
      <c r="O29" s="1"/>
      <c r="P29" s="1"/>
      <c r="Q29" s="1"/>
      <c r="R29" s="1"/>
      <c r="S29" s="1"/>
      <c r="T29" s="1"/>
      <c r="U29" s="1"/>
      <c r="V29" s="1"/>
      <c r="W29" s="1"/>
      <c r="X29" s="1"/>
      <c r="Y29" s="1"/>
      <c r="Z29" s="1"/>
    </row>
    <row r="30" spans="1:26" s="57" customFormat="1" ht="15.5">
      <c r="A30" s="56"/>
      <c r="B30" s="56"/>
      <c r="C30" s="56" t="s">
        <v>68</v>
      </c>
      <c r="D30" s="56"/>
      <c r="E30" s="56"/>
      <c r="F30" s="56"/>
      <c r="G30" s="56"/>
      <c r="H30" s="56"/>
      <c r="I30" s="56"/>
      <c r="J30" s="56"/>
      <c r="K30" s="56"/>
      <c r="L30" s="56"/>
      <c r="M30" s="56"/>
      <c r="N30" s="56"/>
      <c r="O30" s="56"/>
      <c r="P30" s="56"/>
      <c r="Q30" s="56"/>
      <c r="R30" s="56"/>
      <c r="S30" s="56"/>
      <c r="T30" s="56"/>
      <c r="U30" s="56"/>
      <c r="V30" s="56"/>
      <c r="W30" s="56"/>
      <c r="X30" s="56"/>
      <c r="Y30" s="56"/>
      <c r="Z30" s="56"/>
    </row>
    <row r="31" spans="1:26" s="57" customFormat="1" ht="15.5">
      <c r="A31" s="56"/>
      <c r="B31" s="56"/>
      <c r="C31" s="56" t="s">
        <v>67</v>
      </c>
      <c r="D31" s="56"/>
      <c r="E31" s="56"/>
      <c r="F31" s="56"/>
      <c r="G31" s="56"/>
      <c r="H31" s="56"/>
      <c r="I31" s="56"/>
      <c r="J31" s="56"/>
      <c r="K31" s="56"/>
      <c r="L31" s="56"/>
      <c r="M31" s="56"/>
      <c r="N31" s="56"/>
      <c r="O31" s="56"/>
      <c r="P31" s="56"/>
      <c r="Q31" s="56"/>
      <c r="R31" s="56"/>
      <c r="S31" s="56"/>
      <c r="T31" s="56"/>
      <c r="U31" s="56"/>
      <c r="V31" s="56"/>
      <c r="W31" s="56"/>
      <c r="X31" s="56"/>
      <c r="Y31" s="56"/>
      <c r="Z31" s="56"/>
    </row>
    <row r="32" spans="1:26" s="57" customFormat="1" ht="15.5">
      <c r="A32" s="56"/>
      <c r="B32" s="56"/>
      <c r="C32" s="56" t="s">
        <v>47</v>
      </c>
      <c r="D32" s="56"/>
      <c r="E32" s="56"/>
      <c r="F32" s="56"/>
      <c r="G32" s="56"/>
      <c r="H32" s="56"/>
      <c r="I32" s="56"/>
      <c r="J32" s="56"/>
      <c r="K32" s="56"/>
      <c r="L32" s="56"/>
      <c r="M32" s="56"/>
      <c r="N32" s="56"/>
      <c r="O32" s="56"/>
      <c r="P32" s="56"/>
      <c r="Q32" s="56"/>
      <c r="R32" s="56"/>
      <c r="S32" s="56"/>
      <c r="T32" s="56"/>
      <c r="U32" s="56"/>
      <c r="V32" s="56"/>
      <c r="W32" s="56"/>
      <c r="X32" s="56"/>
      <c r="Y32" s="56"/>
      <c r="Z32" s="56"/>
    </row>
    <row r="33" spans="1:26" s="26" customFormat="1" ht="1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s="26" customFormat="1" ht="12.5">
      <c r="A34" s="1"/>
      <c r="B34" s="44"/>
      <c r="C34" s="1"/>
      <c r="D34" s="1"/>
      <c r="E34" s="1"/>
      <c r="F34" s="1"/>
      <c r="G34" s="1"/>
      <c r="H34" s="1"/>
      <c r="I34" s="1"/>
      <c r="J34" s="1"/>
      <c r="K34" s="1"/>
      <c r="L34" s="1"/>
      <c r="M34" s="1"/>
      <c r="N34" s="1"/>
      <c r="O34" s="1"/>
      <c r="P34" s="1"/>
      <c r="Q34" s="1"/>
      <c r="R34" s="1"/>
      <c r="S34" s="1"/>
      <c r="T34" s="1"/>
      <c r="U34" s="1"/>
      <c r="V34" s="1"/>
      <c r="W34" s="1"/>
      <c r="X34" s="1"/>
      <c r="Y34" s="1"/>
      <c r="Z34" s="1"/>
    </row>
    <row r="35" spans="1:26" s="26" customFormat="1" ht="12.5">
      <c r="A35" s="1"/>
      <c r="B35" s="44"/>
      <c r="C35" s="1"/>
      <c r="D35" s="1"/>
      <c r="E35" s="1"/>
      <c r="F35" s="1"/>
      <c r="G35" s="1"/>
      <c r="H35" s="1"/>
      <c r="I35" s="1"/>
      <c r="J35" s="1"/>
      <c r="K35" s="1"/>
      <c r="L35" s="1"/>
      <c r="M35" s="1"/>
      <c r="N35" s="1"/>
      <c r="O35" s="1"/>
      <c r="P35" s="1"/>
      <c r="Q35" s="1"/>
      <c r="R35" s="1"/>
      <c r="S35" s="1"/>
      <c r="T35" s="1"/>
      <c r="U35" s="1"/>
      <c r="V35" s="1"/>
      <c r="W35" s="1"/>
      <c r="X35" s="1"/>
      <c r="Y35" s="1"/>
      <c r="Z35" s="1"/>
    </row>
    <row r="36" spans="1:26" s="26" customFormat="1" ht="12.5">
      <c r="A36" s="1"/>
      <c r="B36" s="44"/>
      <c r="C36" s="1"/>
      <c r="D36" s="1"/>
      <c r="E36" s="1"/>
      <c r="F36" s="1"/>
      <c r="G36" s="1"/>
      <c r="H36" s="1"/>
      <c r="I36" s="1"/>
      <c r="J36" s="1"/>
      <c r="K36" s="1"/>
      <c r="L36" s="1"/>
      <c r="M36" s="1"/>
      <c r="N36" s="1"/>
      <c r="O36" s="1"/>
      <c r="P36" s="1"/>
      <c r="Q36" s="1"/>
      <c r="R36" s="1"/>
      <c r="S36" s="1"/>
      <c r="T36" s="1"/>
      <c r="U36" s="1"/>
      <c r="V36" s="1"/>
      <c r="W36" s="1"/>
      <c r="X36" s="1"/>
      <c r="Y36" s="1"/>
      <c r="Z36" s="1"/>
    </row>
    <row r="37" spans="1:26" s="26" customFormat="1" ht="12.5">
      <c r="A37" s="1"/>
      <c r="B37" s="44"/>
      <c r="C37" s="1"/>
      <c r="D37" s="1"/>
      <c r="E37" s="1"/>
      <c r="F37" s="1"/>
      <c r="G37" s="1"/>
      <c r="H37" s="1"/>
      <c r="I37" s="1"/>
      <c r="J37" s="1"/>
      <c r="K37" s="1"/>
      <c r="L37" s="1"/>
      <c r="M37" s="1"/>
      <c r="N37" s="1"/>
      <c r="O37" s="1"/>
      <c r="P37" s="1"/>
      <c r="Q37" s="1"/>
      <c r="R37" s="1"/>
      <c r="S37" s="1"/>
      <c r="T37" s="1"/>
      <c r="U37" s="1"/>
      <c r="V37" s="1"/>
      <c r="W37" s="1"/>
      <c r="X37" s="1"/>
      <c r="Y37" s="1"/>
      <c r="Z37" s="1"/>
    </row>
    <row r="38" spans="1:26" s="26" customFormat="1" ht="12.5">
      <c r="A38" s="1"/>
      <c r="B38" s="44"/>
      <c r="C38" s="1"/>
      <c r="D38" s="1"/>
      <c r="E38" s="1"/>
      <c r="F38" s="1"/>
      <c r="G38" s="1"/>
      <c r="H38" s="1"/>
      <c r="I38" s="1"/>
      <c r="J38" s="1"/>
      <c r="K38" s="1"/>
      <c r="L38" s="1"/>
      <c r="M38" s="1"/>
      <c r="N38" s="1"/>
      <c r="O38" s="1"/>
      <c r="P38" s="1"/>
      <c r="Q38" s="1"/>
      <c r="R38" s="1"/>
      <c r="S38" s="1"/>
      <c r="T38" s="1"/>
      <c r="U38" s="1"/>
      <c r="V38" s="1"/>
      <c r="W38" s="1"/>
      <c r="X38" s="1"/>
      <c r="Y38" s="1"/>
      <c r="Z38" s="1"/>
    </row>
    <row r="39" spans="1:26" s="26" customFormat="1" ht="12.5">
      <c r="A39" s="1"/>
      <c r="B39" s="44"/>
      <c r="C39" s="1"/>
      <c r="D39" s="1"/>
      <c r="E39" s="1"/>
      <c r="F39" s="1"/>
      <c r="G39" s="1"/>
      <c r="H39" s="1"/>
      <c r="I39" s="1"/>
      <c r="J39" s="1"/>
      <c r="K39" s="1"/>
      <c r="L39" s="1"/>
      <c r="M39" s="1"/>
      <c r="N39" s="1"/>
      <c r="O39" s="1"/>
      <c r="P39" s="1"/>
      <c r="Q39" s="1"/>
      <c r="R39" s="1"/>
      <c r="S39" s="1"/>
      <c r="T39" s="1"/>
      <c r="U39" s="1"/>
      <c r="V39" s="1"/>
      <c r="W39" s="1"/>
      <c r="X39" s="1"/>
      <c r="Y39" s="1"/>
      <c r="Z39" s="1"/>
    </row>
    <row r="40" spans="1:26" s="26" customFormat="1" ht="12.5">
      <c r="A40" s="1"/>
      <c r="B40" s="44"/>
      <c r="C40" s="1"/>
      <c r="D40" s="1"/>
      <c r="E40" s="1"/>
      <c r="F40" s="1"/>
      <c r="G40" s="1"/>
      <c r="H40" s="1"/>
      <c r="I40" s="1"/>
      <c r="J40" s="1"/>
      <c r="K40" s="1"/>
      <c r="L40" s="1"/>
      <c r="M40" s="1"/>
      <c r="N40" s="1"/>
      <c r="O40" s="1"/>
      <c r="P40" s="1"/>
      <c r="Q40" s="1"/>
      <c r="R40" s="1"/>
      <c r="S40" s="1"/>
      <c r="T40" s="1"/>
      <c r="U40" s="1"/>
      <c r="V40" s="1"/>
      <c r="W40" s="1"/>
      <c r="X40" s="1"/>
      <c r="Y40" s="1"/>
      <c r="Z40" s="1"/>
    </row>
    <row r="41" spans="1:26" s="26" customFormat="1" ht="12.5">
      <c r="A41" s="1"/>
      <c r="B41" s="44"/>
      <c r="C41" s="1"/>
      <c r="D41" s="1"/>
      <c r="E41" s="1"/>
      <c r="F41" s="1"/>
      <c r="G41" s="1"/>
      <c r="H41" s="1"/>
      <c r="I41" s="1"/>
      <c r="J41" s="1"/>
      <c r="K41" s="1"/>
      <c r="L41" s="1"/>
      <c r="M41" s="1"/>
      <c r="N41" s="1"/>
      <c r="O41" s="1"/>
      <c r="P41" s="1"/>
      <c r="Q41" s="1"/>
      <c r="R41" s="1"/>
      <c r="S41" s="1"/>
      <c r="T41" s="1"/>
      <c r="U41" s="1"/>
      <c r="V41" s="1"/>
      <c r="W41" s="1"/>
      <c r="X41" s="1"/>
      <c r="Y41" s="1"/>
      <c r="Z41" s="1"/>
    </row>
    <row r="42" spans="1:26" s="26" customFormat="1" ht="12.5">
      <c r="A42" s="1"/>
      <c r="B42" s="44"/>
      <c r="C42" s="1"/>
      <c r="D42" s="1"/>
      <c r="E42" s="1"/>
      <c r="F42" s="1"/>
      <c r="G42" s="1"/>
      <c r="H42" s="1"/>
      <c r="I42" s="1"/>
      <c r="J42" s="1"/>
      <c r="K42" s="1"/>
      <c r="L42" s="1"/>
      <c r="M42" s="1"/>
      <c r="N42" s="1"/>
      <c r="O42" s="1"/>
      <c r="P42" s="1"/>
      <c r="Q42" s="1"/>
      <c r="R42" s="1"/>
      <c r="S42" s="1"/>
      <c r="T42" s="1"/>
      <c r="U42" s="1"/>
      <c r="V42" s="1"/>
      <c r="W42" s="1"/>
      <c r="X42" s="1"/>
      <c r="Y42" s="1"/>
      <c r="Z42" s="1"/>
    </row>
    <row r="43" spans="1:26" s="26" customFormat="1" ht="12.5">
      <c r="A43" s="1"/>
      <c r="B43" s="44"/>
      <c r="C43" s="1"/>
      <c r="D43" s="1"/>
      <c r="E43" s="1"/>
      <c r="F43" s="1"/>
      <c r="G43" s="1"/>
      <c r="H43" s="1"/>
      <c r="I43" s="1"/>
      <c r="J43" s="1"/>
      <c r="K43" s="1"/>
      <c r="L43" s="1"/>
      <c r="M43" s="1"/>
      <c r="N43" s="1"/>
      <c r="O43" s="1"/>
      <c r="P43" s="1"/>
      <c r="Q43" s="1"/>
      <c r="R43" s="1"/>
      <c r="S43" s="1"/>
      <c r="T43" s="1"/>
      <c r="U43" s="1"/>
      <c r="V43" s="1"/>
      <c r="W43" s="1"/>
      <c r="X43" s="1"/>
      <c r="Y43" s="1"/>
      <c r="Z43" s="1"/>
    </row>
    <row r="44" spans="1:26" s="26" customFormat="1" ht="12.5">
      <c r="A44" s="1"/>
      <c r="B44" s="44"/>
      <c r="C44" s="1"/>
      <c r="D44" s="1"/>
      <c r="E44" s="1"/>
      <c r="F44" s="1"/>
      <c r="G44" s="1"/>
      <c r="H44" s="1"/>
      <c r="I44" s="1"/>
      <c r="J44" s="1"/>
      <c r="K44" s="1"/>
      <c r="L44" s="1"/>
      <c r="M44" s="1"/>
      <c r="N44" s="1"/>
      <c r="O44" s="1"/>
      <c r="P44" s="1"/>
      <c r="Q44" s="1"/>
      <c r="R44" s="1"/>
      <c r="S44" s="1"/>
      <c r="T44" s="1"/>
      <c r="U44" s="1"/>
      <c r="V44" s="1"/>
      <c r="W44" s="1"/>
      <c r="X44" s="1"/>
      <c r="Y44" s="1"/>
      <c r="Z44" s="1"/>
    </row>
    <row r="45" spans="1:26" s="26" customFormat="1" ht="12.5">
      <c r="A45" s="1"/>
      <c r="B45" s="44"/>
      <c r="C45" s="1"/>
      <c r="D45" s="1"/>
      <c r="E45" s="1"/>
      <c r="F45" s="1"/>
      <c r="G45" s="1"/>
      <c r="H45" s="1"/>
      <c r="I45" s="1"/>
      <c r="J45" s="1"/>
      <c r="K45" s="1"/>
      <c r="L45" s="1"/>
      <c r="M45" s="1"/>
      <c r="N45" s="1"/>
      <c r="O45" s="1"/>
      <c r="P45" s="1"/>
      <c r="Q45" s="1"/>
      <c r="R45" s="1"/>
      <c r="S45" s="1"/>
      <c r="T45" s="1"/>
      <c r="U45" s="1"/>
      <c r="V45" s="1"/>
      <c r="W45" s="1"/>
      <c r="X45" s="1"/>
      <c r="Y45" s="1"/>
      <c r="Z45" s="1"/>
    </row>
    <row r="46" spans="1:26" s="26" customFormat="1" ht="12.5">
      <c r="A46" s="1"/>
      <c r="B46" s="44"/>
      <c r="C46" s="1"/>
      <c r="D46" s="1"/>
      <c r="E46" s="1"/>
      <c r="F46" s="1"/>
      <c r="G46" s="1"/>
      <c r="H46" s="1"/>
      <c r="I46" s="1"/>
      <c r="J46" s="1"/>
      <c r="K46" s="1"/>
      <c r="L46" s="1"/>
      <c r="M46" s="1"/>
      <c r="N46" s="1"/>
      <c r="O46" s="1"/>
      <c r="P46" s="1"/>
      <c r="Q46" s="1"/>
      <c r="R46" s="1"/>
      <c r="S46" s="1"/>
      <c r="T46" s="1"/>
      <c r="U46" s="1"/>
      <c r="V46" s="1"/>
      <c r="W46" s="1"/>
      <c r="X46" s="1"/>
      <c r="Y46" s="1"/>
      <c r="Z46" s="1"/>
    </row>
    <row r="47" spans="1:26" s="26" customFormat="1" ht="12.5">
      <c r="A47" s="1"/>
      <c r="B47" s="44"/>
      <c r="C47" s="1"/>
      <c r="D47" s="1"/>
      <c r="E47" s="1"/>
      <c r="F47" s="1"/>
      <c r="G47" s="1"/>
      <c r="H47" s="1"/>
      <c r="I47" s="1"/>
      <c r="J47" s="1"/>
      <c r="K47" s="1"/>
      <c r="L47" s="1"/>
      <c r="M47" s="1"/>
      <c r="N47" s="1"/>
      <c r="O47" s="1"/>
      <c r="P47" s="1"/>
      <c r="Q47" s="1"/>
      <c r="R47" s="1"/>
      <c r="S47" s="1"/>
      <c r="T47" s="1"/>
      <c r="U47" s="1"/>
      <c r="V47" s="1"/>
      <c r="W47" s="1"/>
      <c r="X47" s="1"/>
      <c r="Y47" s="1"/>
      <c r="Z47" s="1"/>
    </row>
    <row r="48" spans="1:26" s="26" customFormat="1" ht="12.5">
      <c r="A48" s="1"/>
      <c r="B48" s="44"/>
      <c r="C48" s="1"/>
      <c r="D48" s="1"/>
      <c r="E48" s="1"/>
      <c r="F48" s="1"/>
      <c r="G48" s="1"/>
      <c r="H48" s="1"/>
      <c r="I48" s="1"/>
      <c r="J48" s="1"/>
      <c r="K48" s="1"/>
      <c r="L48" s="1"/>
      <c r="M48" s="1"/>
      <c r="N48" s="1"/>
      <c r="O48" s="1"/>
      <c r="P48" s="1"/>
      <c r="Q48" s="1"/>
      <c r="R48" s="1"/>
      <c r="S48" s="1"/>
      <c r="T48" s="1"/>
      <c r="U48" s="1"/>
      <c r="V48" s="1"/>
      <c r="W48" s="1"/>
      <c r="X48" s="1"/>
      <c r="Y48" s="1"/>
      <c r="Z48" s="1"/>
    </row>
    <row r="49" spans="1:26" s="26" customFormat="1" ht="12.5">
      <c r="A49" s="1"/>
      <c r="B49" s="44"/>
      <c r="C49" s="1"/>
      <c r="D49" s="1"/>
      <c r="E49" s="1"/>
      <c r="F49" s="1"/>
      <c r="G49" s="1"/>
      <c r="H49" s="1"/>
      <c r="I49" s="1"/>
      <c r="J49" s="1"/>
      <c r="K49" s="1"/>
      <c r="L49" s="1"/>
      <c r="M49" s="1"/>
      <c r="N49" s="1"/>
      <c r="O49" s="1"/>
      <c r="P49" s="1"/>
      <c r="Q49" s="1"/>
      <c r="R49" s="1"/>
      <c r="S49" s="1"/>
      <c r="T49" s="1"/>
      <c r="U49" s="1"/>
      <c r="V49" s="1"/>
      <c r="W49" s="1"/>
      <c r="X49" s="1"/>
      <c r="Y49" s="1"/>
      <c r="Z49" s="1"/>
    </row>
    <row r="50" spans="1:26" s="26" customFormat="1" ht="12.5">
      <c r="A50" s="1"/>
      <c r="B50" s="44"/>
      <c r="C50" s="1"/>
      <c r="D50" s="1"/>
      <c r="E50" s="1"/>
      <c r="F50" s="1"/>
      <c r="G50" s="1"/>
      <c r="H50" s="1"/>
      <c r="I50" s="1"/>
      <c r="J50" s="1"/>
      <c r="K50" s="1"/>
      <c r="L50" s="1"/>
      <c r="M50" s="1"/>
      <c r="N50" s="1"/>
      <c r="O50" s="1"/>
      <c r="P50" s="1"/>
      <c r="Q50" s="1"/>
      <c r="R50" s="1"/>
      <c r="S50" s="1"/>
      <c r="T50" s="1"/>
      <c r="U50" s="1"/>
      <c r="V50" s="1"/>
      <c r="W50" s="1"/>
      <c r="X50" s="1"/>
      <c r="Y50" s="1"/>
      <c r="Z50" s="1"/>
    </row>
    <row r="51" spans="1:26" ht="12.5">
      <c r="A51" s="1"/>
      <c r="B51" s="44"/>
      <c r="C51" s="1"/>
      <c r="D51" s="1"/>
      <c r="E51" s="1"/>
      <c r="F51" s="1"/>
      <c r="G51" s="1"/>
      <c r="H51" s="1"/>
      <c r="I51" s="1"/>
      <c r="J51" s="1"/>
      <c r="K51" s="1"/>
      <c r="L51" s="1"/>
      <c r="M51" s="1"/>
      <c r="N51" s="1"/>
      <c r="O51" s="1"/>
      <c r="P51" s="1"/>
      <c r="Q51" s="1"/>
      <c r="R51" s="1"/>
      <c r="S51" s="1"/>
      <c r="T51" s="1"/>
      <c r="U51" s="1"/>
      <c r="V51" s="1"/>
      <c r="W51" s="1"/>
      <c r="X51" s="1"/>
      <c r="Y51" s="1"/>
      <c r="Z51" s="1"/>
    </row>
    <row r="52" spans="1:26" ht="12.5">
      <c r="A52" s="1"/>
      <c r="B52" s="44"/>
      <c r="C52" s="1"/>
      <c r="D52" s="1"/>
      <c r="E52" s="1"/>
      <c r="F52" s="1"/>
      <c r="G52" s="1"/>
      <c r="H52" s="1"/>
      <c r="I52" s="1"/>
      <c r="J52" s="1"/>
      <c r="K52" s="1"/>
      <c r="L52" s="1"/>
      <c r="M52" s="1"/>
      <c r="N52" s="1"/>
      <c r="O52" s="1"/>
      <c r="P52" s="1"/>
      <c r="Q52" s="1"/>
      <c r="R52" s="1"/>
      <c r="S52" s="1"/>
      <c r="T52" s="1"/>
      <c r="U52" s="1"/>
      <c r="V52" s="1"/>
      <c r="W52" s="1"/>
      <c r="X52" s="1"/>
      <c r="Y52" s="1"/>
      <c r="Z52" s="1"/>
    </row>
    <row r="53" spans="1:26" ht="12.5">
      <c r="A53" s="1"/>
      <c r="B53" s="44"/>
      <c r="C53" s="1"/>
      <c r="D53" s="1"/>
      <c r="E53" s="1"/>
      <c r="F53" s="1"/>
      <c r="G53" s="1"/>
      <c r="H53" s="1"/>
      <c r="I53" s="1"/>
      <c r="J53" s="1"/>
      <c r="K53" s="1"/>
      <c r="L53" s="1"/>
      <c r="M53" s="1"/>
      <c r="N53" s="1"/>
      <c r="O53" s="1"/>
      <c r="P53" s="1"/>
      <c r="Q53" s="1"/>
      <c r="R53" s="1"/>
      <c r="S53" s="1"/>
      <c r="T53" s="1"/>
      <c r="U53" s="1"/>
      <c r="V53" s="1"/>
      <c r="W53" s="1"/>
      <c r="X53" s="1"/>
      <c r="Y53" s="1"/>
      <c r="Z53" s="1"/>
    </row>
    <row r="54" spans="1:26" ht="12.5">
      <c r="A54" s="1"/>
      <c r="B54" s="44"/>
      <c r="C54" s="1"/>
      <c r="D54" s="1"/>
      <c r="E54" s="1"/>
      <c r="F54" s="1"/>
      <c r="G54" s="1"/>
      <c r="H54" s="1"/>
      <c r="I54" s="1"/>
      <c r="J54" s="1"/>
      <c r="K54" s="1"/>
      <c r="L54" s="1"/>
      <c r="M54" s="1"/>
      <c r="N54" s="1"/>
      <c r="O54" s="1"/>
      <c r="P54" s="1"/>
      <c r="Q54" s="1"/>
      <c r="R54" s="1"/>
      <c r="S54" s="1"/>
      <c r="T54" s="1"/>
      <c r="U54" s="1"/>
      <c r="V54" s="1"/>
      <c r="W54" s="1"/>
      <c r="X54" s="1"/>
      <c r="Y54" s="1"/>
      <c r="Z54" s="1"/>
    </row>
    <row r="55" spans="1:26" ht="12.5">
      <c r="A55" s="1"/>
      <c r="B55" s="44"/>
      <c r="C55" s="1"/>
      <c r="D55" s="1"/>
      <c r="E55" s="1"/>
      <c r="F55" s="1"/>
      <c r="G55" s="1"/>
      <c r="H55" s="1"/>
      <c r="I55" s="1"/>
      <c r="J55" s="1"/>
      <c r="K55" s="1"/>
      <c r="L55" s="1"/>
      <c r="M55" s="1"/>
      <c r="N55" s="1"/>
      <c r="O55" s="1"/>
      <c r="P55" s="1"/>
      <c r="Q55" s="1"/>
      <c r="R55" s="1"/>
      <c r="S55" s="1"/>
      <c r="T55" s="1"/>
      <c r="U55" s="1"/>
      <c r="V55" s="1"/>
      <c r="W55" s="1"/>
      <c r="X55" s="1"/>
      <c r="Y55" s="1"/>
      <c r="Z55" s="1"/>
    </row>
    <row r="56" spans="1:26" ht="12.5">
      <c r="A56" s="1"/>
      <c r="B56" s="44"/>
      <c r="C56" s="1"/>
      <c r="D56" s="1"/>
      <c r="E56" s="1"/>
      <c r="F56" s="1"/>
      <c r="G56" s="1"/>
      <c r="H56" s="1"/>
      <c r="I56" s="1"/>
      <c r="J56" s="1"/>
      <c r="K56" s="1"/>
      <c r="L56" s="1"/>
      <c r="M56" s="1"/>
      <c r="N56" s="1"/>
      <c r="O56" s="1"/>
      <c r="P56" s="1"/>
      <c r="Q56" s="1"/>
      <c r="R56" s="1"/>
      <c r="S56" s="1"/>
      <c r="T56" s="1"/>
      <c r="U56" s="1"/>
      <c r="V56" s="1"/>
      <c r="W56" s="1"/>
      <c r="X56" s="1"/>
      <c r="Y56" s="1"/>
      <c r="Z56" s="1"/>
    </row>
    <row r="57" spans="1:26" ht="12.5">
      <c r="A57" s="1"/>
      <c r="B57" s="44"/>
      <c r="C57" s="1"/>
      <c r="D57" s="1"/>
      <c r="E57" s="1"/>
      <c r="F57" s="1"/>
      <c r="G57" s="1"/>
      <c r="H57" s="1"/>
      <c r="I57" s="1"/>
      <c r="J57" s="1"/>
      <c r="K57" s="1"/>
      <c r="L57" s="1"/>
      <c r="M57" s="1"/>
      <c r="N57" s="1"/>
      <c r="O57" s="1"/>
      <c r="P57" s="1"/>
      <c r="Q57" s="1"/>
      <c r="R57" s="1"/>
      <c r="S57" s="1"/>
      <c r="T57" s="1"/>
      <c r="U57" s="1"/>
      <c r="V57" s="1"/>
      <c r="W57" s="1"/>
      <c r="X57" s="1"/>
      <c r="Y57" s="1"/>
      <c r="Z57" s="1"/>
    </row>
    <row r="58" spans="1:26" ht="12.5">
      <c r="A58" s="1"/>
      <c r="B58" s="44"/>
      <c r="C58" s="1"/>
      <c r="D58" s="1"/>
      <c r="E58" s="1"/>
      <c r="F58" s="1"/>
      <c r="G58" s="1"/>
      <c r="H58" s="1"/>
      <c r="I58" s="1"/>
      <c r="J58" s="1"/>
      <c r="K58" s="1"/>
      <c r="L58" s="1"/>
      <c r="M58" s="1"/>
      <c r="N58" s="1"/>
      <c r="O58" s="1"/>
      <c r="P58" s="1"/>
      <c r="Q58" s="1"/>
      <c r="R58" s="1"/>
      <c r="S58" s="1"/>
      <c r="T58" s="1"/>
      <c r="U58" s="1"/>
      <c r="V58" s="1"/>
      <c r="W58" s="1"/>
      <c r="X58" s="1"/>
      <c r="Y58" s="1"/>
      <c r="Z58" s="1"/>
    </row>
    <row r="59" spans="1:26" ht="12.5">
      <c r="A59" s="1"/>
      <c r="B59" s="44"/>
      <c r="C59" s="1"/>
      <c r="D59" s="1"/>
      <c r="E59" s="1"/>
      <c r="F59" s="1"/>
      <c r="G59" s="1"/>
      <c r="H59" s="1"/>
      <c r="I59" s="1"/>
      <c r="J59" s="1"/>
      <c r="K59" s="1"/>
      <c r="L59" s="1"/>
      <c r="M59" s="1"/>
      <c r="N59" s="1"/>
      <c r="O59" s="1"/>
      <c r="P59" s="1"/>
      <c r="Q59" s="1"/>
      <c r="R59" s="1"/>
      <c r="S59" s="1"/>
      <c r="T59" s="1"/>
      <c r="U59" s="1"/>
      <c r="V59" s="1"/>
      <c r="W59" s="1"/>
      <c r="X59" s="1"/>
      <c r="Y59" s="1"/>
      <c r="Z59" s="1"/>
    </row>
    <row r="60" spans="1:26" ht="12.5">
      <c r="A60" s="1"/>
      <c r="B60" s="44"/>
      <c r="C60" s="1"/>
      <c r="D60" s="1"/>
      <c r="E60" s="1"/>
      <c r="F60" s="1"/>
      <c r="G60" s="1"/>
      <c r="H60" s="1"/>
      <c r="I60" s="1"/>
      <c r="J60" s="1"/>
      <c r="K60" s="1"/>
      <c r="L60" s="1"/>
      <c r="M60" s="1"/>
      <c r="N60" s="1"/>
      <c r="O60" s="1"/>
      <c r="P60" s="1"/>
      <c r="Q60" s="1"/>
      <c r="R60" s="1"/>
      <c r="S60" s="1"/>
      <c r="T60" s="1"/>
      <c r="U60" s="1"/>
      <c r="V60" s="1"/>
      <c r="W60" s="1"/>
      <c r="X60" s="1"/>
      <c r="Y60" s="1"/>
      <c r="Z60" s="1"/>
    </row>
    <row r="61" spans="1:26" ht="12.5">
      <c r="A61" s="1"/>
      <c r="B61" s="44"/>
      <c r="C61" s="1"/>
      <c r="D61" s="1"/>
      <c r="E61" s="1"/>
      <c r="F61" s="1"/>
      <c r="G61" s="1"/>
      <c r="H61" s="1"/>
      <c r="I61" s="1"/>
      <c r="J61" s="1"/>
      <c r="K61" s="1"/>
      <c r="L61" s="1"/>
      <c r="M61" s="1"/>
      <c r="N61" s="1"/>
      <c r="O61" s="1"/>
      <c r="P61" s="1"/>
      <c r="Q61" s="1"/>
      <c r="R61" s="1"/>
      <c r="S61" s="1"/>
      <c r="T61" s="1"/>
      <c r="U61" s="1"/>
      <c r="V61" s="1"/>
      <c r="W61" s="1"/>
      <c r="X61" s="1"/>
      <c r="Y61" s="1"/>
      <c r="Z61" s="1"/>
    </row>
    <row r="62" spans="1:26" ht="12.5">
      <c r="A62" s="1"/>
      <c r="B62" s="44"/>
      <c r="C62" s="1"/>
      <c r="D62" s="1"/>
      <c r="E62" s="1"/>
      <c r="F62" s="1"/>
      <c r="G62" s="1"/>
      <c r="H62" s="1"/>
      <c r="I62" s="1"/>
      <c r="J62" s="1"/>
      <c r="K62" s="1"/>
      <c r="L62" s="1"/>
      <c r="M62" s="1"/>
      <c r="N62" s="1"/>
      <c r="O62" s="1"/>
      <c r="P62" s="1"/>
      <c r="Q62" s="1"/>
      <c r="R62" s="1"/>
      <c r="S62" s="1"/>
      <c r="T62" s="1"/>
      <c r="U62" s="1"/>
      <c r="V62" s="1"/>
      <c r="W62" s="1"/>
      <c r="X62" s="1"/>
      <c r="Y62" s="1"/>
      <c r="Z62" s="1"/>
    </row>
    <row r="63" spans="1:26" ht="12.5">
      <c r="A63" s="1"/>
      <c r="B63" s="44"/>
      <c r="C63" s="1"/>
      <c r="D63" s="1"/>
      <c r="E63" s="1"/>
      <c r="F63" s="1"/>
      <c r="G63" s="1"/>
      <c r="H63" s="1"/>
      <c r="I63" s="1"/>
      <c r="J63" s="1"/>
      <c r="K63" s="1"/>
      <c r="L63" s="1"/>
      <c r="M63" s="1"/>
      <c r="N63" s="1"/>
      <c r="O63" s="1"/>
      <c r="P63" s="1"/>
      <c r="Q63" s="1"/>
      <c r="R63" s="1"/>
      <c r="S63" s="1"/>
      <c r="T63" s="1"/>
      <c r="U63" s="1"/>
      <c r="V63" s="1"/>
      <c r="W63" s="1"/>
      <c r="X63" s="1"/>
      <c r="Y63" s="1"/>
      <c r="Z63" s="1"/>
    </row>
    <row r="64" spans="1:26" ht="12.5">
      <c r="A64" s="1"/>
      <c r="B64" s="44"/>
      <c r="C64" s="1"/>
      <c r="D64" s="1"/>
      <c r="E64" s="1"/>
      <c r="F64" s="1"/>
      <c r="G64" s="1"/>
      <c r="H64" s="1"/>
      <c r="I64" s="1"/>
      <c r="J64" s="1"/>
      <c r="K64" s="1"/>
      <c r="L64" s="1"/>
      <c r="M64" s="1"/>
      <c r="N64" s="1"/>
      <c r="O64" s="1"/>
      <c r="P64" s="1"/>
      <c r="Q64" s="1"/>
      <c r="R64" s="1"/>
      <c r="S64" s="1"/>
      <c r="T64" s="1"/>
      <c r="U64" s="1"/>
      <c r="V64" s="1"/>
      <c r="W64" s="1"/>
      <c r="X64" s="1"/>
      <c r="Y64" s="1"/>
      <c r="Z64" s="1"/>
    </row>
    <row r="65" spans="1:26" ht="12.5">
      <c r="A65" s="1"/>
      <c r="B65" s="44"/>
      <c r="C65" s="1"/>
      <c r="D65" s="1"/>
      <c r="E65" s="1"/>
      <c r="F65" s="1"/>
      <c r="G65" s="1"/>
      <c r="H65" s="1"/>
      <c r="I65" s="1"/>
      <c r="J65" s="1"/>
      <c r="K65" s="1"/>
      <c r="L65" s="1"/>
      <c r="M65" s="1"/>
      <c r="N65" s="1"/>
      <c r="O65" s="1"/>
      <c r="P65" s="1"/>
      <c r="Q65" s="1"/>
      <c r="R65" s="1"/>
      <c r="S65" s="1"/>
      <c r="T65" s="1"/>
      <c r="U65" s="1"/>
      <c r="V65" s="1"/>
      <c r="W65" s="1"/>
      <c r="X65" s="1"/>
      <c r="Y65" s="1"/>
      <c r="Z65" s="1"/>
    </row>
    <row r="66" spans="1:26" ht="12.5">
      <c r="A66" s="1"/>
      <c r="B66" s="44"/>
      <c r="C66" s="1"/>
      <c r="D66" s="1"/>
      <c r="E66" s="1"/>
      <c r="F66" s="1"/>
      <c r="G66" s="1"/>
      <c r="H66" s="1"/>
      <c r="I66" s="1"/>
      <c r="J66" s="1"/>
      <c r="K66" s="1"/>
      <c r="L66" s="1"/>
      <c r="M66" s="1"/>
      <c r="N66" s="1"/>
      <c r="O66" s="1"/>
      <c r="P66" s="1"/>
      <c r="Q66" s="1"/>
      <c r="R66" s="1"/>
      <c r="S66" s="1"/>
      <c r="T66" s="1"/>
      <c r="U66" s="1"/>
      <c r="V66" s="1"/>
      <c r="W66" s="1"/>
      <c r="X66" s="1"/>
      <c r="Y66" s="1"/>
      <c r="Z66" s="1"/>
    </row>
    <row r="67" spans="1:26" ht="12.5">
      <c r="A67" s="1"/>
      <c r="B67" s="44"/>
      <c r="C67" s="1"/>
      <c r="D67" s="1"/>
      <c r="E67" s="1"/>
      <c r="F67" s="1"/>
      <c r="G67" s="1"/>
      <c r="H67" s="1"/>
      <c r="I67" s="1"/>
      <c r="J67" s="1"/>
      <c r="K67" s="1"/>
      <c r="L67" s="1"/>
      <c r="M67" s="1"/>
      <c r="N67" s="1"/>
      <c r="O67" s="1"/>
      <c r="P67" s="1"/>
      <c r="Q67" s="1"/>
      <c r="R67" s="1"/>
      <c r="S67" s="1"/>
      <c r="T67" s="1"/>
      <c r="U67" s="1"/>
      <c r="V67" s="1"/>
      <c r="W67" s="1"/>
      <c r="X67" s="1"/>
      <c r="Y67" s="1"/>
      <c r="Z67" s="1"/>
    </row>
    <row r="68" spans="1:26" ht="12.5">
      <c r="A68" s="1"/>
      <c r="B68" s="44"/>
      <c r="C68" s="1"/>
      <c r="D68" s="1"/>
      <c r="E68" s="1"/>
      <c r="F68" s="1"/>
      <c r="G68" s="1"/>
      <c r="H68" s="1"/>
      <c r="I68" s="1"/>
      <c r="J68" s="1"/>
      <c r="K68" s="1"/>
      <c r="L68" s="1"/>
      <c r="M68" s="1"/>
      <c r="N68" s="1"/>
      <c r="O68" s="1"/>
      <c r="P68" s="1"/>
      <c r="Q68" s="1"/>
      <c r="R68" s="1"/>
      <c r="S68" s="1"/>
      <c r="T68" s="1"/>
      <c r="U68" s="1"/>
      <c r="V68" s="1"/>
      <c r="W68" s="1"/>
      <c r="X68" s="1"/>
      <c r="Y68" s="1"/>
      <c r="Z68" s="1"/>
    </row>
    <row r="69" spans="1:26" ht="1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sheetData>
  <mergeCells count="7">
    <mergeCell ref="A1:G3"/>
    <mergeCell ref="A4:A7"/>
    <mergeCell ref="B4:G7"/>
    <mergeCell ref="B19:H19"/>
    <mergeCell ref="B29:H29"/>
    <mergeCell ref="B8:H8"/>
    <mergeCell ref="B9: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5"/>
  <sheetViews>
    <sheetView tabSelected="1" zoomScale="70" zoomScaleNormal="70" workbookViewId="0">
      <selection activeCell="E45" sqref="E45"/>
    </sheetView>
  </sheetViews>
  <sheetFormatPr baseColWidth="10" defaultColWidth="12.6328125" defaultRowHeight="15.75" customHeight="1"/>
  <cols>
    <col min="1" max="1" width="4.90625" customWidth="1"/>
    <col min="2" max="2" width="18.36328125" customWidth="1"/>
    <col min="3" max="3" width="13.08984375" customWidth="1"/>
    <col min="4" max="4" width="5.36328125" customWidth="1"/>
    <col min="5" max="5" width="13.90625" bestFit="1" customWidth="1"/>
    <col min="10" max="10" width="14.08984375" customWidth="1"/>
    <col min="11" max="11" width="7.08984375" bestFit="1" customWidth="1"/>
    <col min="12" max="12" width="9.7265625" bestFit="1" customWidth="1"/>
    <col min="13" max="13" width="9.90625" bestFit="1" customWidth="1"/>
    <col min="14" max="14" width="12.54296875" bestFit="1" customWidth="1"/>
    <col min="15" max="15" width="2" customWidth="1"/>
    <col min="16" max="16" width="12.6328125" customWidth="1"/>
    <col min="20" max="20" width="22.90625" customWidth="1"/>
  </cols>
  <sheetData>
    <row r="1" spans="1:19" ht="26.25" customHeight="1" thickBot="1">
      <c r="A1" s="89" t="s">
        <v>64</v>
      </c>
      <c r="B1" s="90"/>
      <c r="C1" s="90"/>
      <c r="D1" s="90"/>
      <c r="E1" s="90"/>
      <c r="F1" s="90"/>
      <c r="G1" s="91"/>
      <c r="H1" s="2"/>
      <c r="I1" s="2"/>
      <c r="J1" s="2"/>
      <c r="K1" s="2"/>
      <c r="L1" s="2"/>
      <c r="M1" s="2"/>
      <c r="N1" s="2"/>
      <c r="O1" s="2"/>
    </row>
    <row r="2" spans="1:19" s="26" customFormat="1" ht="26.25" customHeight="1" thickBot="1">
      <c r="A2" s="92"/>
      <c r="B2" s="93"/>
      <c r="C2" s="93"/>
      <c r="D2" s="93"/>
      <c r="E2" s="93"/>
      <c r="F2" s="93"/>
      <c r="G2" s="94"/>
      <c r="H2" s="4"/>
      <c r="I2" s="27" t="s">
        <v>2</v>
      </c>
      <c r="J2" s="4"/>
      <c r="K2" s="4"/>
      <c r="L2" s="4"/>
      <c r="M2" s="4"/>
      <c r="N2" s="4"/>
      <c r="O2" s="4"/>
    </row>
    <row r="3" spans="1:19" ht="26.25" customHeight="1" thickBot="1">
      <c r="A3" s="95" t="s">
        <v>69</v>
      </c>
      <c r="B3" s="96"/>
      <c r="C3" s="96"/>
      <c r="D3" s="96"/>
      <c r="E3" s="96"/>
      <c r="F3" s="96"/>
      <c r="G3" s="97"/>
      <c r="H3" s="2"/>
      <c r="I3" s="3"/>
      <c r="J3" s="4" t="s">
        <v>3</v>
      </c>
      <c r="K3" s="2"/>
      <c r="L3" s="2"/>
      <c r="M3" s="2"/>
      <c r="N3" s="2"/>
      <c r="O3" s="2"/>
    </row>
    <row r="4" spans="1:19" ht="26.25" customHeight="1" thickBot="1">
      <c r="A4" s="95" t="s">
        <v>1</v>
      </c>
      <c r="B4" s="96"/>
      <c r="C4" s="96"/>
      <c r="D4" s="96"/>
      <c r="E4" s="96"/>
      <c r="F4" s="96"/>
      <c r="G4" s="97"/>
      <c r="H4" s="2"/>
      <c r="I4" s="5"/>
      <c r="J4" s="4" t="s">
        <v>4</v>
      </c>
      <c r="K4" s="2"/>
      <c r="L4" s="2"/>
      <c r="M4" s="2"/>
      <c r="N4" s="2"/>
      <c r="O4" s="2"/>
    </row>
    <row r="5" spans="1:19" ht="26.25" customHeight="1" thickBot="1">
      <c r="A5" s="101"/>
      <c r="B5" s="96"/>
      <c r="C5" s="96"/>
      <c r="D5" s="96"/>
      <c r="E5" s="96"/>
      <c r="F5" s="96"/>
      <c r="G5" s="97"/>
      <c r="H5" s="2"/>
      <c r="I5" s="6"/>
      <c r="J5" s="4" t="s">
        <v>5</v>
      </c>
      <c r="K5" s="2"/>
      <c r="L5" s="2"/>
      <c r="M5" s="2"/>
      <c r="N5" s="2"/>
      <c r="O5" s="2"/>
    </row>
    <row r="6" spans="1:19" ht="26.25" customHeight="1" thickBot="1">
      <c r="A6" s="102"/>
      <c r="B6" s="103"/>
      <c r="C6" s="103"/>
      <c r="D6" s="103"/>
      <c r="E6" s="103"/>
      <c r="F6" s="103"/>
      <c r="G6" s="104"/>
      <c r="H6" s="2"/>
      <c r="I6" s="7"/>
      <c r="J6" s="4" t="s">
        <v>6</v>
      </c>
      <c r="K6" s="2"/>
      <c r="L6" s="2"/>
      <c r="M6" s="2"/>
      <c r="N6" s="2"/>
      <c r="O6" s="2"/>
    </row>
    <row r="7" spans="1:19" ht="26.25" customHeight="1" thickBot="1">
      <c r="A7" s="105"/>
      <c r="B7" s="106"/>
      <c r="C7" s="106"/>
      <c r="D7" s="106"/>
      <c r="E7" s="106"/>
      <c r="F7" s="106"/>
      <c r="G7" s="107"/>
      <c r="H7" s="2"/>
      <c r="I7" s="11"/>
      <c r="J7" s="11"/>
      <c r="K7" s="2"/>
      <c r="L7" s="2"/>
      <c r="M7" s="2"/>
      <c r="N7" s="2"/>
      <c r="O7" s="2"/>
    </row>
    <row r="8" spans="1:19" s="26" customFormat="1" ht="26.25" customHeight="1" thickBot="1">
      <c r="A8" s="78" t="s">
        <v>29</v>
      </c>
      <c r="B8" s="96"/>
      <c r="C8" s="96"/>
      <c r="D8" s="96"/>
      <c r="E8" s="96"/>
      <c r="F8" s="96"/>
      <c r="G8" s="96"/>
      <c r="H8" s="96"/>
      <c r="I8" s="96"/>
      <c r="J8" s="96"/>
      <c r="K8" s="97"/>
      <c r="L8" s="4"/>
      <c r="M8" s="4"/>
      <c r="N8" s="4"/>
      <c r="O8" s="4"/>
    </row>
    <row r="9" spans="1:19" s="26" customFormat="1" ht="26.25" customHeight="1" thickBot="1">
      <c r="A9" s="30"/>
      <c r="B9" s="31"/>
      <c r="C9" s="51"/>
      <c r="D9" s="31"/>
      <c r="E9" s="31"/>
      <c r="F9" s="31"/>
      <c r="G9" s="31"/>
      <c r="H9" s="29"/>
      <c r="I9" s="29"/>
      <c r="J9" s="29"/>
      <c r="K9" s="35"/>
      <c r="L9" s="4"/>
      <c r="M9" s="4"/>
      <c r="N9" s="4"/>
      <c r="O9" s="4"/>
    </row>
    <row r="10" spans="1:19" s="26" customFormat="1" ht="26.25" customHeight="1" thickBot="1">
      <c r="A10" s="30"/>
      <c r="B10" s="31"/>
      <c r="C10" s="31"/>
      <c r="D10" s="31"/>
      <c r="E10" s="31"/>
      <c r="F10" s="31"/>
      <c r="G10" s="31"/>
      <c r="H10" s="29"/>
      <c r="I10" s="29"/>
      <c r="J10" s="29"/>
      <c r="K10" s="35"/>
      <c r="L10" s="4"/>
      <c r="M10" s="4"/>
      <c r="N10" s="4"/>
      <c r="O10" s="4"/>
      <c r="S10"/>
    </row>
    <row r="11" spans="1:19" s="26" customFormat="1" ht="26.25" customHeight="1" thickBot="1">
      <c r="A11" s="78" t="s">
        <v>30</v>
      </c>
      <c r="B11" s="96"/>
      <c r="C11" s="96"/>
      <c r="D11" s="96"/>
      <c r="E11" s="96"/>
      <c r="F11" s="96"/>
      <c r="G11" s="96"/>
      <c r="H11" s="96"/>
      <c r="I11" s="96"/>
      <c r="J11" s="96"/>
      <c r="K11" s="97"/>
      <c r="L11" s="4"/>
      <c r="M11" s="4"/>
      <c r="N11" s="4"/>
      <c r="O11" s="4"/>
    </row>
    <row r="12" spans="1:19" s="26" customFormat="1" ht="26.25" customHeight="1" thickBot="1">
      <c r="A12" s="33"/>
      <c r="B12" s="33" t="s">
        <v>31</v>
      </c>
      <c r="C12" s="3"/>
      <c r="D12" s="31"/>
      <c r="E12" s="31"/>
      <c r="F12" s="31"/>
      <c r="G12" s="31"/>
      <c r="H12" s="29"/>
      <c r="I12" s="29"/>
      <c r="J12" s="29"/>
      <c r="K12" s="35"/>
      <c r="L12" s="4"/>
      <c r="M12" s="4"/>
      <c r="N12" s="4"/>
      <c r="O12" s="4"/>
    </row>
    <row r="13" spans="1:19" s="26" customFormat="1" ht="26.25" customHeight="1" thickBot="1">
      <c r="A13" s="33"/>
      <c r="B13" s="33" t="s">
        <v>32</v>
      </c>
      <c r="C13" s="3"/>
      <c r="D13" s="31"/>
      <c r="E13" s="31"/>
      <c r="F13" s="31"/>
      <c r="G13" s="31"/>
      <c r="H13" s="29"/>
      <c r="I13" s="29"/>
      <c r="J13" s="29"/>
      <c r="K13" s="35"/>
      <c r="L13" s="4"/>
      <c r="M13" s="4"/>
      <c r="N13" s="4"/>
      <c r="O13" s="4"/>
    </row>
    <row r="14" spans="1:19" s="26" customFormat="1" ht="26.25" customHeight="1" thickBot="1">
      <c r="A14" s="33"/>
      <c r="B14" s="33" t="s">
        <v>33</v>
      </c>
      <c r="C14" s="3"/>
      <c r="D14" s="31"/>
      <c r="E14" s="31"/>
      <c r="F14" s="31"/>
      <c r="G14" s="31"/>
      <c r="H14" s="29"/>
      <c r="I14" s="29"/>
      <c r="J14" s="29"/>
      <c r="K14" s="35"/>
      <c r="L14" s="4"/>
      <c r="M14" s="4"/>
      <c r="N14" s="4"/>
      <c r="O14" s="4"/>
    </row>
    <row r="15" spans="1:19" s="26" customFormat="1" ht="26.25" customHeight="1" thickBot="1">
      <c r="A15" s="33"/>
      <c r="B15" s="33" t="s">
        <v>34</v>
      </c>
      <c r="C15" s="3"/>
      <c r="D15" s="31"/>
      <c r="E15" s="31"/>
      <c r="F15" s="31"/>
      <c r="G15" s="31"/>
      <c r="H15" s="29"/>
      <c r="I15" s="29"/>
      <c r="J15" s="29"/>
      <c r="K15" s="35"/>
      <c r="L15" s="4"/>
      <c r="M15" s="4"/>
      <c r="N15" s="4"/>
      <c r="O15" s="4"/>
    </row>
    <row r="16" spans="1:19" s="26" customFormat="1" ht="26.25" customHeight="1" thickBot="1">
      <c r="A16" s="33"/>
      <c r="B16" s="33" t="s">
        <v>35</v>
      </c>
      <c r="C16" s="3"/>
      <c r="D16" s="31"/>
      <c r="E16" s="31"/>
      <c r="F16" s="31"/>
      <c r="G16" s="31"/>
      <c r="H16" s="29"/>
      <c r="I16" s="29"/>
      <c r="J16" s="29"/>
      <c r="K16" s="35"/>
      <c r="L16" s="4"/>
      <c r="M16" s="4"/>
      <c r="N16" s="4"/>
      <c r="O16" s="4"/>
    </row>
    <row r="17" spans="1:15" s="26" customFormat="1" ht="26.25" customHeight="1" thickBot="1">
      <c r="A17" s="33"/>
      <c r="B17" s="33"/>
      <c r="C17" s="32"/>
      <c r="D17" s="31"/>
      <c r="E17" s="31"/>
      <c r="F17" s="31"/>
      <c r="G17" s="34"/>
      <c r="H17" s="4"/>
      <c r="I17" s="11"/>
      <c r="J17" s="11"/>
      <c r="K17" s="4"/>
      <c r="L17" s="4"/>
      <c r="M17" s="4"/>
      <c r="N17" s="4"/>
      <c r="O17" s="4"/>
    </row>
    <row r="18" spans="1:15" s="26" customFormat="1" ht="26.25" customHeight="1" thickBot="1">
      <c r="A18" s="33"/>
      <c r="B18" s="33" t="s">
        <v>36</v>
      </c>
      <c r="C18" s="3"/>
      <c r="D18" s="31"/>
      <c r="E18" s="31"/>
      <c r="F18" s="31"/>
      <c r="G18" s="34"/>
      <c r="H18" s="4"/>
      <c r="I18" s="11"/>
      <c r="J18" s="11"/>
      <c r="K18" s="4"/>
      <c r="L18" s="4"/>
      <c r="M18" s="4"/>
      <c r="N18" s="4"/>
      <c r="O18" s="4"/>
    </row>
    <row r="19" spans="1:15" s="26" customFormat="1" ht="26.25" customHeight="1" thickBot="1">
      <c r="A19" s="33"/>
      <c r="B19" s="33" t="s">
        <v>37</v>
      </c>
      <c r="C19" s="3"/>
      <c r="D19" s="31"/>
      <c r="E19" s="31"/>
      <c r="F19" s="31"/>
      <c r="G19" s="34"/>
      <c r="H19" s="4"/>
      <c r="I19" s="11"/>
      <c r="J19" s="11"/>
      <c r="K19" s="4"/>
      <c r="L19" s="4"/>
      <c r="M19" s="4"/>
      <c r="N19" s="4"/>
      <c r="O19" s="4"/>
    </row>
    <row r="20" spans="1:15" s="26" customFormat="1" ht="26.25" customHeight="1" thickBot="1">
      <c r="A20" s="33"/>
      <c r="B20" s="33" t="s">
        <v>38</v>
      </c>
      <c r="C20" s="3"/>
      <c r="D20" s="31"/>
      <c r="E20" s="31"/>
      <c r="F20" s="31"/>
      <c r="G20" s="34"/>
      <c r="H20" s="4"/>
      <c r="I20" s="11"/>
      <c r="J20" s="11"/>
      <c r="K20" s="4"/>
      <c r="L20" s="4"/>
      <c r="M20" s="4"/>
      <c r="N20" s="4"/>
      <c r="O20" s="4"/>
    </row>
    <row r="21" spans="1:15" ht="26.25" customHeight="1" thickBot="1">
      <c r="A21" s="2"/>
      <c r="B21" s="2"/>
      <c r="C21" s="2"/>
      <c r="D21" s="2"/>
      <c r="E21" s="2"/>
      <c r="F21" s="2"/>
      <c r="G21" s="2"/>
      <c r="H21" s="2"/>
      <c r="I21" s="11"/>
      <c r="J21" s="11"/>
      <c r="K21" s="2"/>
      <c r="L21" s="2"/>
      <c r="M21" s="2"/>
      <c r="N21" s="2"/>
      <c r="O21" s="2"/>
    </row>
    <row r="22" spans="1:15" ht="26.25" customHeight="1" thickBot="1">
      <c r="A22" s="78" t="s">
        <v>7</v>
      </c>
      <c r="B22" s="79"/>
      <c r="C22" s="79"/>
      <c r="D22" s="79"/>
      <c r="E22" s="79"/>
      <c r="F22" s="79"/>
      <c r="G22" s="79"/>
      <c r="H22" s="79"/>
      <c r="I22" s="79"/>
      <c r="J22" s="79"/>
      <c r="K22" s="80"/>
      <c r="L22" s="2"/>
      <c r="M22" s="2"/>
      <c r="N22" s="2"/>
      <c r="O22" s="2"/>
    </row>
    <row r="23" spans="1:15" ht="26.25" customHeight="1" thickBot="1">
      <c r="A23" s="8"/>
      <c r="B23" s="8"/>
      <c r="C23" s="8"/>
      <c r="D23" s="8"/>
      <c r="E23" s="8"/>
      <c r="F23" s="8"/>
      <c r="G23" s="8"/>
      <c r="H23" s="9"/>
      <c r="I23" s="9"/>
      <c r="J23" s="9"/>
      <c r="K23" s="9"/>
      <c r="L23" s="2"/>
      <c r="M23" s="2"/>
      <c r="N23" s="2"/>
      <c r="O23" s="2"/>
    </row>
    <row r="24" spans="1:15" ht="26.25" customHeight="1" thickBot="1">
      <c r="A24" s="8"/>
      <c r="B24" s="10" t="s">
        <v>8</v>
      </c>
      <c r="C24" s="8"/>
      <c r="D24" s="8"/>
      <c r="E24" s="8"/>
      <c r="F24" s="8">
        <f>SUM(F27:F29)</f>
        <v>0</v>
      </c>
      <c r="G24" s="8"/>
      <c r="H24" s="10" t="s">
        <v>9</v>
      </c>
      <c r="I24" s="9"/>
      <c r="J24" s="9"/>
      <c r="K24" s="9"/>
      <c r="L24" s="2"/>
      <c r="M24" s="2"/>
      <c r="N24" s="2"/>
      <c r="O24" s="2"/>
    </row>
    <row r="25" spans="1:15" ht="26.25" customHeight="1" thickBot="1">
      <c r="A25" s="8"/>
      <c r="B25" s="8"/>
      <c r="C25" s="8"/>
      <c r="D25" s="8"/>
      <c r="E25" s="8"/>
      <c r="F25" s="8"/>
      <c r="G25" s="8"/>
      <c r="H25" s="9"/>
      <c r="I25" s="11" t="s">
        <v>10</v>
      </c>
      <c r="J25" s="11">
        <f>COUNTIF('Member List'!I2:I76,"S")</f>
        <v>0</v>
      </c>
      <c r="K25" s="9"/>
      <c r="L25" s="2"/>
      <c r="M25" s="2"/>
      <c r="N25" s="2"/>
      <c r="O25" s="2"/>
    </row>
    <row r="26" spans="1:15" ht="26.25" customHeight="1" thickBot="1">
      <c r="A26" s="8"/>
      <c r="B26" s="10" t="s">
        <v>11</v>
      </c>
      <c r="C26" s="8"/>
      <c r="D26" s="8"/>
      <c r="E26" s="8"/>
      <c r="F26" s="8"/>
      <c r="G26" s="8"/>
      <c r="H26" s="9"/>
      <c r="I26" s="11" t="s">
        <v>12</v>
      </c>
      <c r="J26" s="11">
        <f>COUNTIF('Member List'!I2:I76,"M")</f>
        <v>0</v>
      </c>
      <c r="K26" s="9"/>
      <c r="L26" s="2"/>
      <c r="M26" s="2"/>
      <c r="N26" s="2"/>
      <c r="O26" s="2"/>
    </row>
    <row r="27" spans="1:15" ht="26.25" customHeight="1" thickBot="1">
      <c r="A27" s="8"/>
      <c r="B27" s="8"/>
      <c r="C27" s="12" t="s">
        <v>13</v>
      </c>
      <c r="D27" s="12"/>
      <c r="E27" s="8"/>
      <c r="F27" s="8">
        <f>COUNTIF('Member List'!Q2:Q76,"A")</f>
        <v>0</v>
      </c>
      <c r="G27" s="8"/>
      <c r="H27" s="9"/>
      <c r="I27" s="11" t="s">
        <v>14</v>
      </c>
      <c r="J27" s="11">
        <f>COUNTIF('Member List'!I2:I76,"L")</f>
        <v>0</v>
      </c>
      <c r="K27" s="9"/>
      <c r="L27" s="2"/>
      <c r="M27" s="2"/>
      <c r="N27" s="2"/>
      <c r="O27" s="2"/>
    </row>
    <row r="28" spans="1:15" ht="26.25" customHeight="1" thickBot="1">
      <c r="A28" s="8"/>
      <c r="B28" s="8"/>
      <c r="C28" s="12" t="s">
        <v>15</v>
      </c>
      <c r="D28" s="12"/>
      <c r="E28" s="8"/>
      <c r="F28" s="12">
        <f>COUNTIF('Member List'!Q2:Q76,"B")</f>
        <v>0</v>
      </c>
      <c r="G28" s="8"/>
      <c r="H28" s="9"/>
      <c r="I28" s="11" t="s">
        <v>16</v>
      </c>
      <c r="J28" s="11">
        <f>COUNTIF('Member List'!I2:I76,"XL")</f>
        <v>0</v>
      </c>
      <c r="K28" s="9"/>
      <c r="L28" s="2"/>
      <c r="M28" s="2"/>
      <c r="N28" s="2"/>
      <c r="O28" s="2"/>
    </row>
    <row r="29" spans="1:15" ht="26.25" customHeight="1" thickBot="1">
      <c r="A29" s="8"/>
      <c r="B29" s="8"/>
      <c r="C29" s="12" t="s">
        <v>17</v>
      </c>
      <c r="D29" s="12"/>
      <c r="E29" s="8"/>
      <c r="F29" s="12">
        <f>COUNTIF('Member List'!Q2:Q76,"C")</f>
        <v>0</v>
      </c>
      <c r="G29" s="8"/>
      <c r="H29" s="9"/>
      <c r="I29" s="9" t="s">
        <v>50</v>
      </c>
      <c r="J29" s="11">
        <f>COUNTIF('Member List'!I2:I76,"2XL")</f>
        <v>0</v>
      </c>
      <c r="K29" s="9"/>
      <c r="L29" s="2"/>
      <c r="M29" s="2"/>
      <c r="N29" s="2"/>
      <c r="O29" s="2"/>
    </row>
    <row r="30" spans="1:15" ht="26.25" customHeight="1" thickBot="1">
      <c r="A30" s="8"/>
      <c r="B30" s="8"/>
      <c r="C30" s="12"/>
      <c r="D30" s="12"/>
      <c r="E30" s="8"/>
      <c r="F30" s="8"/>
      <c r="G30" s="8"/>
      <c r="H30" s="9"/>
      <c r="I30" s="9" t="s">
        <v>49</v>
      </c>
      <c r="J30" s="11">
        <f>COUNTIF('Member List'!I2:I76,"3XL")</f>
        <v>0</v>
      </c>
      <c r="K30" s="9"/>
      <c r="L30" s="2"/>
      <c r="M30" s="2"/>
      <c r="N30" s="2"/>
      <c r="O30" s="2"/>
    </row>
    <row r="31" spans="1:15" ht="26.25" customHeight="1" thickBot="1">
      <c r="A31" s="8"/>
      <c r="B31" s="8"/>
      <c r="C31" s="98" t="s">
        <v>60</v>
      </c>
      <c r="D31" s="99"/>
      <c r="E31" s="100"/>
      <c r="F31" s="8">
        <f>COUNTIFS('Member List'!J2:J76,"Adult")+COUNTIFS('Member List'!J2:J76,"Child")</f>
        <v>0</v>
      </c>
      <c r="G31" s="8"/>
      <c r="H31" s="9"/>
      <c r="I31" s="9"/>
      <c r="J31" s="9"/>
      <c r="K31" s="9"/>
      <c r="L31" s="2"/>
      <c r="M31" s="2"/>
      <c r="N31" s="2"/>
      <c r="O31" s="2"/>
    </row>
    <row r="32" spans="1:15" s="52" customFormat="1" ht="26.25" customHeight="1" thickBot="1">
      <c r="A32" s="12"/>
      <c r="B32" s="53"/>
      <c r="C32" s="54"/>
      <c r="D32" s="54"/>
      <c r="E32" s="55"/>
      <c r="F32" s="12"/>
      <c r="G32" s="12"/>
      <c r="H32" s="11"/>
      <c r="I32" s="11"/>
      <c r="J32" s="11"/>
      <c r="K32" s="11"/>
      <c r="L32" s="4"/>
      <c r="M32" s="4"/>
      <c r="N32" s="4"/>
      <c r="O32" s="4"/>
    </row>
    <row r="33" spans="1:15" ht="26.25" customHeight="1" thickBot="1">
      <c r="A33" s="8"/>
      <c r="B33" s="58" t="s">
        <v>62</v>
      </c>
      <c r="C33" s="59"/>
      <c r="D33" s="13"/>
      <c r="E33" s="13"/>
      <c r="F33" s="14">
        <f>220*F31</f>
        <v>0</v>
      </c>
      <c r="G33" s="8"/>
      <c r="H33" s="9"/>
      <c r="I33" s="9"/>
      <c r="J33" s="9"/>
      <c r="K33" s="9"/>
      <c r="L33" s="2"/>
      <c r="M33" s="2"/>
      <c r="N33" s="2"/>
      <c r="O33" s="2"/>
    </row>
    <row r="34" spans="1:15" ht="26.25" customHeight="1" thickBot="1">
      <c r="A34" s="15"/>
      <c r="B34" s="15"/>
      <c r="C34" s="15"/>
      <c r="D34" s="15"/>
      <c r="E34" s="15"/>
      <c r="F34" s="15"/>
      <c r="G34" s="15"/>
      <c r="H34" s="2"/>
      <c r="I34" s="2"/>
      <c r="J34" s="2"/>
      <c r="K34" s="2"/>
      <c r="L34" s="2"/>
      <c r="M34" s="2"/>
      <c r="N34" s="2"/>
      <c r="O34" s="2"/>
    </row>
    <row r="35" spans="1:15" ht="26.25" customHeight="1" thickBot="1">
      <c r="A35" s="23"/>
      <c r="B35" s="22"/>
      <c r="C35" s="22"/>
      <c r="D35" s="22"/>
      <c r="E35" s="22"/>
      <c r="F35" s="22"/>
      <c r="G35" s="22"/>
      <c r="H35" s="24"/>
      <c r="I35" s="25"/>
      <c r="J35" s="15"/>
      <c r="K35" s="15"/>
      <c r="L35" s="15"/>
      <c r="M35" s="15"/>
      <c r="N35" s="15"/>
      <c r="O35" s="15"/>
    </row>
  </sheetData>
  <mergeCells count="9">
    <mergeCell ref="A1:G2"/>
    <mergeCell ref="A3:G3"/>
    <mergeCell ref="A22:K22"/>
    <mergeCell ref="C31:E31"/>
    <mergeCell ref="A11:K11"/>
    <mergeCell ref="A8:K8"/>
    <mergeCell ref="A4:G4"/>
    <mergeCell ref="A5:G5"/>
    <mergeCell ref="A6:G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zoomScale="70" zoomScaleNormal="70" workbookViewId="0">
      <selection activeCell="K2" sqref="K2:O11"/>
    </sheetView>
  </sheetViews>
  <sheetFormatPr baseColWidth="10" defaultRowHeight="12.5"/>
  <cols>
    <col min="1" max="1" width="4" customWidth="1"/>
    <col min="2" max="2" width="9.7265625" style="49" customWidth="1"/>
    <col min="3" max="3" width="13.08984375" style="49" customWidth="1"/>
    <col min="4" max="4" width="15.6328125" style="49" customWidth="1"/>
    <col min="5" max="5" width="11.81640625" style="49" bestFit="1" customWidth="1"/>
    <col min="6" max="6" width="8.1796875" style="49" customWidth="1"/>
    <col min="7" max="7" width="10.90625" style="49"/>
    <col min="8" max="8" width="8.7265625" style="49" customWidth="1"/>
    <col min="9" max="9" width="10.90625" style="49"/>
    <col min="10" max="10" width="9.7265625" style="49" customWidth="1"/>
    <col min="11" max="11" width="10.90625" style="49"/>
    <col min="12" max="12" width="64.453125" style="49" customWidth="1"/>
    <col min="13" max="13" width="62.36328125" style="49" customWidth="1"/>
    <col min="14" max="14" width="48.90625" style="49" customWidth="1"/>
    <col min="15" max="15" width="19.26953125" style="49" customWidth="1"/>
    <col min="16" max="16" width="9.7265625" hidden="1" customWidth="1"/>
    <col min="17" max="17" width="9.90625" hidden="1" customWidth="1"/>
    <col min="18" max="18" width="12.54296875" hidden="1" customWidth="1"/>
    <col min="19" max="19" width="0" hidden="1" customWidth="1"/>
    <col min="20" max="20" width="10.90625" hidden="1" customWidth="1"/>
    <col min="21" max="21" width="0" hidden="1" customWidth="1"/>
  </cols>
  <sheetData>
    <row r="1" spans="1:23" s="28" customFormat="1" ht="54" customHeight="1" thickBot="1">
      <c r="A1" s="38" t="s">
        <v>18</v>
      </c>
      <c r="B1" s="45" t="s">
        <v>28</v>
      </c>
      <c r="C1" s="39" t="s">
        <v>19</v>
      </c>
      <c r="D1" s="39" t="s">
        <v>20</v>
      </c>
      <c r="E1" s="39" t="s">
        <v>53</v>
      </c>
      <c r="F1" s="39" t="s">
        <v>52</v>
      </c>
      <c r="G1" s="39" t="s">
        <v>11</v>
      </c>
      <c r="H1" s="39" t="s">
        <v>21</v>
      </c>
      <c r="I1" s="39" t="s">
        <v>22</v>
      </c>
      <c r="J1" s="45" t="s">
        <v>48</v>
      </c>
      <c r="K1" s="39" t="s">
        <v>27</v>
      </c>
      <c r="L1" s="62" t="s">
        <v>164</v>
      </c>
      <c r="M1" s="39" t="s">
        <v>63</v>
      </c>
      <c r="N1" s="39" t="s">
        <v>51</v>
      </c>
      <c r="O1" s="39" t="s">
        <v>23</v>
      </c>
      <c r="P1" s="19" t="s">
        <v>24</v>
      </c>
      <c r="Q1" s="16" t="s">
        <v>25</v>
      </c>
      <c r="R1" s="16" t="s">
        <v>26</v>
      </c>
      <c r="S1" s="16"/>
    </row>
    <row r="2" spans="1:23" s="28" customFormat="1" ht="26.25" customHeight="1" thickBot="1">
      <c r="A2" s="40">
        <v>1</v>
      </c>
      <c r="B2" s="46" t="str">
        <f>IF(ISBLANK(C2),"",'Team Summary'!$C$9 )</f>
        <v/>
      </c>
      <c r="C2" s="17"/>
      <c r="D2" s="17"/>
      <c r="E2" s="18"/>
      <c r="F2" s="17"/>
      <c r="G2" s="17"/>
      <c r="H2" s="46" t="str">
        <f>IF(P2,CONCATENATE(Q2,R2),"")</f>
        <v/>
      </c>
      <c r="I2" s="50"/>
      <c r="J2" s="46" t="str">
        <f>IF(ISBLANK(C2),"",    IF(E2&lt;(40544+365),"Adult","Child")    )</f>
        <v/>
      </c>
      <c r="K2" s="50"/>
      <c r="L2" s="50"/>
      <c r="M2" s="50"/>
      <c r="N2" s="50"/>
      <c r="O2" s="17"/>
      <c r="P2" s="19" t="b">
        <f t="shared" ref="P2:P65" si="0">IF(AND(NOT(ISBLANK(E2)),NOT(ISBLANK(F2)),NOT(ISBLANK(G2))),TRUE,FALSE)</f>
        <v>0</v>
      </c>
      <c r="Q2" s="16" t="str">
        <f>IF(G2="2.5km","A",IF(G2="5km","B",IF(G2="10km","C","")))</f>
        <v/>
      </c>
      <c r="R2" s="16">
        <f>IF(F2="Male",IF(E2&gt;31047+365,4,IF(E2&gt;27394+365,5,6)),IF(E2&gt;31047+365,1,IF(E2&gt;27394+365,2,3)))</f>
        <v>3</v>
      </c>
      <c r="S2" s="20"/>
      <c r="V2" s="37"/>
      <c r="W2" s="36"/>
    </row>
    <row r="3" spans="1:23" s="28" customFormat="1" ht="26.25" customHeight="1" thickBot="1">
      <c r="A3" s="41">
        <v>2</v>
      </c>
      <c r="B3" s="46" t="str">
        <f>IF(ISBLANK(C3),"",'Team Summary'!$C$9 )</f>
        <v/>
      </c>
      <c r="C3" s="17"/>
      <c r="D3" s="17"/>
      <c r="E3" s="18"/>
      <c r="F3" s="17"/>
      <c r="G3" s="17"/>
      <c r="H3" s="47" t="str">
        <f t="shared" ref="H3:H13" si="1">IF(P3,CONCATENATE(Q3,R3),"")</f>
        <v/>
      </c>
      <c r="I3" s="50"/>
      <c r="J3" s="46" t="str">
        <f t="shared" ref="J3:J66" si="2">IF(ISBLANK(C3),"",    IF(E3&lt;(40544+365),"Adult","Child")    )</f>
        <v/>
      </c>
      <c r="K3" s="50"/>
      <c r="L3" s="50"/>
      <c r="M3" s="50"/>
      <c r="N3" s="50"/>
      <c r="O3" s="17"/>
      <c r="P3" s="19" t="b">
        <f t="shared" si="0"/>
        <v>0</v>
      </c>
      <c r="Q3" s="16" t="str">
        <f t="shared" ref="Q3:Q65" si="3">IF(G3="2.5km","A",IF(G3="5km","B",IF(G3="10km","C","")))</f>
        <v/>
      </c>
      <c r="R3" s="16">
        <f t="shared" ref="R3:R66" si="4">IF(F3="Male",IF(E3&gt;31047+365,4,IF(E3&gt;27394+365,5,6)),IF(E3&gt;31047+365,1,IF(E3&gt;27394+365,2,3)))</f>
        <v>3</v>
      </c>
      <c r="S3" s="16"/>
      <c r="V3" s="37"/>
      <c r="W3" s="36"/>
    </row>
    <row r="4" spans="1:23" s="28" customFormat="1" ht="26.25" customHeight="1" thickBot="1">
      <c r="A4" s="41">
        <v>3</v>
      </c>
      <c r="B4" s="46" t="str">
        <f>IF(ISBLANK(C4),"",'Team Summary'!$C$9 )</f>
        <v/>
      </c>
      <c r="C4" s="17"/>
      <c r="D4" s="17"/>
      <c r="E4" s="18"/>
      <c r="F4" s="17"/>
      <c r="G4" s="17"/>
      <c r="H4" s="47" t="str">
        <f t="shared" si="1"/>
        <v/>
      </c>
      <c r="I4" s="50"/>
      <c r="J4" s="46" t="str">
        <f t="shared" si="2"/>
        <v/>
      </c>
      <c r="K4" s="50"/>
      <c r="L4" s="50"/>
      <c r="M4" s="50"/>
      <c r="N4" s="50"/>
      <c r="O4" s="21"/>
      <c r="P4" s="19" t="b">
        <f t="shared" si="0"/>
        <v>0</v>
      </c>
      <c r="Q4" s="16" t="str">
        <f t="shared" si="3"/>
        <v/>
      </c>
      <c r="R4" s="16">
        <f t="shared" si="4"/>
        <v>3</v>
      </c>
      <c r="S4" s="16"/>
      <c r="V4" s="37"/>
      <c r="W4" s="36"/>
    </row>
    <row r="5" spans="1:23" s="28" customFormat="1" ht="26.25" customHeight="1" thickBot="1">
      <c r="A5" s="41">
        <v>4</v>
      </c>
      <c r="B5" s="46" t="str">
        <f>IF(ISBLANK(C5),"",'Team Summary'!$C$9 )</f>
        <v/>
      </c>
      <c r="C5" s="17"/>
      <c r="D5" s="17"/>
      <c r="E5" s="18"/>
      <c r="F5" s="17"/>
      <c r="G5" s="17"/>
      <c r="H5" s="47" t="str">
        <f t="shared" si="1"/>
        <v/>
      </c>
      <c r="I5" s="50"/>
      <c r="J5" s="46" t="str">
        <f t="shared" si="2"/>
        <v/>
      </c>
      <c r="K5" s="50"/>
      <c r="L5" s="50"/>
      <c r="M5" s="50"/>
      <c r="N5" s="50"/>
      <c r="O5" s="21"/>
      <c r="P5" s="19" t="b">
        <f t="shared" si="0"/>
        <v>0</v>
      </c>
      <c r="Q5" s="16" t="str">
        <f t="shared" si="3"/>
        <v/>
      </c>
      <c r="R5" s="16">
        <f t="shared" si="4"/>
        <v>3</v>
      </c>
      <c r="S5" s="16"/>
      <c r="V5" s="37"/>
      <c r="W5" s="36"/>
    </row>
    <row r="6" spans="1:23" s="28" customFormat="1" ht="26.25" customHeight="1" thickBot="1">
      <c r="A6" s="41">
        <v>5</v>
      </c>
      <c r="B6" s="46" t="str">
        <f>IF(ISBLANK(C6),"",'Team Summary'!$C$9 )</f>
        <v/>
      </c>
      <c r="C6" s="17"/>
      <c r="D6" s="17"/>
      <c r="E6" s="18"/>
      <c r="F6" s="17"/>
      <c r="G6" s="17"/>
      <c r="H6" s="47" t="str">
        <f t="shared" si="1"/>
        <v/>
      </c>
      <c r="I6" s="50"/>
      <c r="J6" s="46" t="str">
        <f t="shared" si="2"/>
        <v/>
      </c>
      <c r="K6" s="50"/>
      <c r="L6" s="50"/>
      <c r="M6" s="50"/>
      <c r="N6" s="50"/>
      <c r="O6" s="21"/>
      <c r="P6" s="19" t="b">
        <f t="shared" si="0"/>
        <v>0</v>
      </c>
      <c r="Q6" s="16" t="str">
        <f t="shared" si="3"/>
        <v/>
      </c>
      <c r="R6" s="16">
        <f t="shared" si="4"/>
        <v>3</v>
      </c>
      <c r="S6" s="16"/>
      <c r="V6" s="37"/>
      <c r="W6" s="36"/>
    </row>
    <row r="7" spans="1:23" s="28" customFormat="1" ht="26.25" customHeight="1" thickBot="1">
      <c r="A7" s="41">
        <v>6</v>
      </c>
      <c r="B7" s="46" t="str">
        <f>IF(ISBLANK(C7),"",'Team Summary'!$C$9 )</f>
        <v/>
      </c>
      <c r="C7" s="17"/>
      <c r="D7" s="17"/>
      <c r="E7" s="18"/>
      <c r="F7" s="17"/>
      <c r="G7" s="17"/>
      <c r="H7" s="47" t="str">
        <f t="shared" si="1"/>
        <v/>
      </c>
      <c r="I7" s="50"/>
      <c r="J7" s="46" t="str">
        <f t="shared" si="2"/>
        <v/>
      </c>
      <c r="K7" s="50"/>
      <c r="L7" s="50"/>
      <c r="M7" s="50"/>
      <c r="N7" s="50"/>
      <c r="O7" s="21"/>
      <c r="P7" s="19" t="b">
        <f t="shared" si="0"/>
        <v>0</v>
      </c>
      <c r="Q7" s="16" t="str">
        <f t="shared" si="3"/>
        <v/>
      </c>
      <c r="R7" s="16">
        <f t="shared" si="4"/>
        <v>3</v>
      </c>
      <c r="S7" s="16"/>
      <c r="V7" s="37"/>
      <c r="W7" s="36"/>
    </row>
    <row r="8" spans="1:23" s="28" customFormat="1" ht="26.25" customHeight="1" thickBot="1">
      <c r="A8" s="41">
        <v>7</v>
      </c>
      <c r="B8" s="46" t="str">
        <f>IF(ISBLANK(C8),"",'Team Summary'!$C$9 )</f>
        <v/>
      </c>
      <c r="C8" s="17"/>
      <c r="D8" s="17"/>
      <c r="E8" s="18"/>
      <c r="F8" s="17"/>
      <c r="G8" s="17"/>
      <c r="H8" s="47" t="str">
        <f t="shared" si="1"/>
        <v/>
      </c>
      <c r="I8" s="50"/>
      <c r="J8" s="46" t="str">
        <f t="shared" si="2"/>
        <v/>
      </c>
      <c r="K8" s="50"/>
      <c r="L8" s="50"/>
      <c r="M8" s="50"/>
      <c r="N8" s="50"/>
      <c r="O8" s="21"/>
      <c r="P8" s="19" t="b">
        <f t="shared" si="0"/>
        <v>0</v>
      </c>
      <c r="Q8" s="16" t="str">
        <f t="shared" si="3"/>
        <v/>
      </c>
      <c r="R8" s="16">
        <f t="shared" si="4"/>
        <v>3</v>
      </c>
      <c r="S8" s="16"/>
      <c r="V8" s="37"/>
      <c r="W8" s="36"/>
    </row>
    <row r="9" spans="1:23" s="28" customFormat="1" ht="26.25" customHeight="1" thickBot="1">
      <c r="A9" s="41">
        <v>8</v>
      </c>
      <c r="B9" s="46" t="str">
        <f>IF(ISBLANK(C9),"",'Team Summary'!$C$9 )</f>
        <v/>
      </c>
      <c r="C9" s="17"/>
      <c r="D9" s="17"/>
      <c r="E9" s="18"/>
      <c r="F9" s="17"/>
      <c r="G9" s="17"/>
      <c r="H9" s="47" t="str">
        <f t="shared" si="1"/>
        <v/>
      </c>
      <c r="I9" s="50"/>
      <c r="J9" s="46" t="str">
        <f t="shared" si="2"/>
        <v/>
      </c>
      <c r="K9" s="50"/>
      <c r="L9" s="50"/>
      <c r="M9" s="50"/>
      <c r="N9" s="50"/>
      <c r="O9" s="21"/>
      <c r="P9" s="19" t="b">
        <f t="shared" si="0"/>
        <v>0</v>
      </c>
      <c r="Q9" s="16" t="str">
        <f t="shared" si="3"/>
        <v/>
      </c>
      <c r="R9" s="16">
        <f t="shared" si="4"/>
        <v>3</v>
      </c>
      <c r="S9" s="16"/>
      <c r="V9" s="37"/>
      <c r="W9" s="36"/>
    </row>
    <row r="10" spans="1:23" s="28" customFormat="1" ht="26.25" customHeight="1" thickBot="1">
      <c r="A10" s="41">
        <v>9</v>
      </c>
      <c r="B10" s="46" t="str">
        <f>IF(ISBLANK(C10),"",'Team Summary'!$C$9 )</f>
        <v/>
      </c>
      <c r="C10" s="17"/>
      <c r="D10" s="17"/>
      <c r="E10" s="18"/>
      <c r="F10" s="17"/>
      <c r="G10" s="17"/>
      <c r="H10" s="47" t="str">
        <f t="shared" si="1"/>
        <v/>
      </c>
      <c r="I10" s="50"/>
      <c r="J10" s="46" t="str">
        <f t="shared" si="2"/>
        <v/>
      </c>
      <c r="K10" s="50"/>
      <c r="L10" s="50"/>
      <c r="M10" s="50"/>
      <c r="N10" s="50"/>
      <c r="O10" s="21"/>
      <c r="P10" s="19" t="b">
        <f t="shared" si="0"/>
        <v>0</v>
      </c>
      <c r="Q10" s="16" t="str">
        <f t="shared" si="3"/>
        <v/>
      </c>
      <c r="R10" s="16">
        <f t="shared" si="4"/>
        <v>3</v>
      </c>
      <c r="S10" s="16"/>
    </row>
    <row r="11" spans="1:23" s="28" customFormat="1" ht="26.25" customHeight="1" thickBot="1">
      <c r="A11" s="41">
        <v>10</v>
      </c>
      <c r="B11" s="46" t="str">
        <f>IF(ISBLANK(C11),"",'Team Summary'!$C$9 )</f>
        <v/>
      </c>
      <c r="C11" s="17"/>
      <c r="D11" s="17"/>
      <c r="E11" s="18"/>
      <c r="F11" s="17"/>
      <c r="G11" s="17"/>
      <c r="H11" s="47" t="str">
        <f t="shared" si="1"/>
        <v/>
      </c>
      <c r="I11" s="50"/>
      <c r="J11" s="46" t="str">
        <f t="shared" si="2"/>
        <v/>
      </c>
      <c r="K11" s="50"/>
      <c r="L11" s="50"/>
      <c r="M11" s="50"/>
      <c r="N11" s="50"/>
      <c r="O11" s="21"/>
      <c r="P11" s="19" t="b">
        <f t="shared" si="0"/>
        <v>0</v>
      </c>
      <c r="Q11" s="16" t="str">
        <f t="shared" si="3"/>
        <v/>
      </c>
      <c r="R11" s="16">
        <f t="shared" si="4"/>
        <v>3</v>
      </c>
      <c r="S11" s="16"/>
    </row>
    <row r="12" spans="1:23" s="28" customFormat="1" ht="26.25" customHeight="1" thickBot="1">
      <c r="A12" s="41">
        <v>11</v>
      </c>
      <c r="B12" s="46" t="str">
        <f>IF(ISBLANK(C12),"",'Team Summary'!$C$9 )</f>
        <v/>
      </c>
      <c r="C12" s="17"/>
      <c r="D12" s="17"/>
      <c r="E12" s="18"/>
      <c r="F12" s="17"/>
      <c r="G12" s="17"/>
      <c r="H12" s="47" t="str">
        <f t="shared" si="1"/>
        <v/>
      </c>
      <c r="I12" s="50"/>
      <c r="J12" s="46" t="str">
        <f t="shared" si="2"/>
        <v/>
      </c>
      <c r="K12" s="50"/>
      <c r="L12" s="50"/>
      <c r="M12" s="50"/>
      <c r="N12" s="50"/>
      <c r="O12" s="21"/>
      <c r="P12" s="19" t="b">
        <f t="shared" si="0"/>
        <v>0</v>
      </c>
      <c r="Q12" s="16" t="str">
        <f t="shared" si="3"/>
        <v/>
      </c>
      <c r="R12" s="16">
        <f t="shared" si="4"/>
        <v>3</v>
      </c>
      <c r="S12" s="16"/>
    </row>
    <row r="13" spans="1:23" s="28" customFormat="1" ht="26.25" customHeight="1" thickBot="1">
      <c r="A13" s="41">
        <v>12</v>
      </c>
      <c r="B13" s="46" t="str">
        <f>IF(ISBLANK(C13),"",'Team Summary'!$C$9 )</f>
        <v/>
      </c>
      <c r="C13" s="17"/>
      <c r="D13" s="17"/>
      <c r="E13" s="18"/>
      <c r="F13" s="17"/>
      <c r="G13" s="17"/>
      <c r="H13" s="47" t="str">
        <f t="shared" si="1"/>
        <v/>
      </c>
      <c r="I13" s="50"/>
      <c r="J13" s="46" t="str">
        <f t="shared" si="2"/>
        <v/>
      </c>
      <c r="K13" s="50"/>
      <c r="L13" s="50"/>
      <c r="M13" s="50"/>
      <c r="N13" s="50"/>
      <c r="O13" s="21"/>
      <c r="P13" s="19" t="b">
        <f t="shared" si="0"/>
        <v>0</v>
      </c>
      <c r="Q13" s="16" t="str">
        <f t="shared" si="3"/>
        <v/>
      </c>
      <c r="R13" s="16">
        <f t="shared" si="4"/>
        <v>3</v>
      </c>
      <c r="S13" s="16"/>
    </row>
    <row r="14" spans="1:23" s="28" customFormat="1" ht="26.25" customHeight="1" thickBot="1">
      <c r="A14" s="41">
        <v>13</v>
      </c>
      <c r="B14" s="46" t="str">
        <f>IF(ISBLANK(C14),"",'Team Summary'!$C$9 )</f>
        <v/>
      </c>
      <c r="C14" s="21"/>
      <c r="D14" s="21"/>
      <c r="E14" s="21"/>
      <c r="F14" s="21"/>
      <c r="G14" s="21"/>
      <c r="H14" s="47"/>
      <c r="I14" s="21"/>
      <c r="J14" s="46" t="str">
        <f t="shared" si="2"/>
        <v/>
      </c>
      <c r="K14" s="21"/>
      <c r="L14" s="50"/>
      <c r="M14" s="50"/>
      <c r="N14" s="21"/>
      <c r="O14" s="21"/>
      <c r="P14" s="19" t="b">
        <f t="shared" si="0"/>
        <v>0</v>
      </c>
      <c r="Q14" s="16" t="str">
        <f t="shared" si="3"/>
        <v/>
      </c>
      <c r="R14" s="16">
        <f t="shared" si="4"/>
        <v>3</v>
      </c>
      <c r="S14" s="16"/>
    </row>
    <row r="15" spans="1:23" s="28" customFormat="1" ht="26.25" customHeight="1" thickBot="1">
      <c r="A15" s="41">
        <v>14</v>
      </c>
      <c r="B15" s="46" t="str">
        <f>IF(ISBLANK(C15),"",'Team Summary'!$C$9 )</f>
        <v/>
      </c>
      <c r="C15" s="21"/>
      <c r="D15" s="21"/>
      <c r="E15" s="21"/>
      <c r="F15" s="21"/>
      <c r="G15" s="21"/>
      <c r="H15" s="47" t="str">
        <f t="shared" ref="H15:H25" si="5">IF(P15,CONCATENATE(Q15,R15),"")</f>
        <v/>
      </c>
      <c r="I15" s="21"/>
      <c r="J15" s="46" t="str">
        <f t="shared" si="2"/>
        <v/>
      </c>
      <c r="K15" s="21"/>
      <c r="L15" s="21"/>
      <c r="M15" s="21"/>
      <c r="N15" s="21"/>
      <c r="O15" s="21"/>
      <c r="P15" s="19" t="b">
        <f t="shared" si="0"/>
        <v>0</v>
      </c>
      <c r="Q15" s="16" t="str">
        <f t="shared" si="3"/>
        <v/>
      </c>
      <c r="R15" s="16">
        <f t="shared" si="4"/>
        <v>3</v>
      </c>
      <c r="S15" s="16"/>
    </row>
    <row r="16" spans="1:23" s="28" customFormat="1" ht="26.25" customHeight="1" thickBot="1">
      <c r="A16" s="41">
        <v>15</v>
      </c>
      <c r="B16" s="46" t="str">
        <f>IF(ISBLANK(C16),"",'Team Summary'!$C$9 )</f>
        <v/>
      </c>
      <c r="C16" s="21"/>
      <c r="D16" s="21"/>
      <c r="E16" s="21"/>
      <c r="F16" s="21"/>
      <c r="G16" s="21"/>
      <c r="H16" s="47" t="str">
        <f t="shared" si="5"/>
        <v/>
      </c>
      <c r="I16" s="21"/>
      <c r="J16" s="46" t="str">
        <f t="shared" si="2"/>
        <v/>
      </c>
      <c r="K16" s="21"/>
      <c r="L16" s="21"/>
      <c r="M16" s="21"/>
      <c r="N16" s="21"/>
      <c r="O16" s="21"/>
      <c r="P16" s="19" t="b">
        <f t="shared" si="0"/>
        <v>0</v>
      </c>
      <c r="Q16" s="16" t="str">
        <f t="shared" si="3"/>
        <v/>
      </c>
      <c r="R16" s="16">
        <f t="shared" si="4"/>
        <v>3</v>
      </c>
      <c r="S16" s="16"/>
    </row>
    <row r="17" spans="1:19" s="28" customFormat="1" ht="26.25" customHeight="1" thickBot="1">
      <c r="A17" s="41">
        <v>16</v>
      </c>
      <c r="B17" s="46" t="str">
        <f>IF(ISBLANK(C17),"",'Team Summary'!$C$9 )</f>
        <v/>
      </c>
      <c r="C17" s="21"/>
      <c r="D17" s="21"/>
      <c r="E17" s="21"/>
      <c r="F17" s="21"/>
      <c r="G17" s="21"/>
      <c r="H17" s="47" t="str">
        <f t="shared" si="5"/>
        <v/>
      </c>
      <c r="I17" s="21"/>
      <c r="J17" s="46" t="str">
        <f t="shared" si="2"/>
        <v/>
      </c>
      <c r="K17" s="21"/>
      <c r="L17" s="21"/>
      <c r="M17" s="21"/>
      <c r="N17" s="21"/>
      <c r="O17" s="21"/>
      <c r="P17" s="19" t="b">
        <f t="shared" si="0"/>
        <v>0</v>
      </c>
      <c r="Q17" s="16" t="str">
        <f t="shared" si="3"/>
        <v/>
      </c>
      <c r="R17" s="16">
        <f t="shared" si="4"/>
        <v>3</v>
      </c>
      <c r="S17" s="16"/>
    </row>
    <row r="18" spans="1:19" s="28" customFormat="1" ht="26.25" customHeight="1" thickBot="1">
      <c r="A18" s="41">
        <v>17</v>
      </c>
      <c r="B18" s="46" t="str">
        <f>IF(ISBLANK(C18),"",'Team Summary'!$C$9 )</f>
        <v/>
      </c>
      <c r="C18" s="21"/>
      <c r="D18" s="21"/>
      <c r="E18" s="21"/>
      <c r="F18" s="21"/>
      <c r="G18" s="21"/>
      <c r="H18" s="47" t="str">
        <f t="shared" si="5"/>
        <v/>
      </c>
      <c r="I18" s="21"/>
      <c r="J18" s="46" t="str">
        <f t="shared" si="2"/>
        <v/>
      </c>
      <c r="K18" s="21"/>
      <c r="L18" s="21"/>
      <c r="M18" s="21"/>
      <c r="N18" s="21"/>
      <c r="O18" s="21"/>
      <c r="P18" s="19" t="b">
        <f t="shared" si="0"/>
        <v>0</v>
      </c>
      <c r="Q18" s="16" t="str">
        <f t="shared" si="3"/>
        <v/>
      </c>
      <c r="R18" s="16">
        <f t="shared" si="4"/>
        <v>3</v>
      </c>
      <c r="S18" s="16"/>
    </row>
    <row r="19" spans="1:19" s="28" customFormat="1" ht="26.25" customHeight="1" thickBot="1">
      <c r="A19" s="41">
        <v>18</v>
      </c>
      <c r="B19" s="46" t="str">
        <f>IF(ISBLANK(C19),"",'Team Summary'!$C$9 )</f>
        <v/>
      </c>
      <c r="C19" s="21"/>
      <c r="D19" s="21"/>
      <c r="E19" s="21"/>
      <c r="F19" s="21"/>
      <c r="G19" s="21"/>
      <c r="H19" s="47" t="str">
        <f t="shared" si="5"/>
        <v/>
      </c>
      <c r="I19" s="21"/>
      <c r="J19" s="46" t="str">
        <f t="shared" si="2"/>
        <v/>
      </c>
      <c r="K19" s="21"/>
      <c r="L19" s="21"/>
      <c r="M19" s="21"/>
      <c r="N19" s="21"/>
      <c r="O19" s="21"/>
      <c r="P19" s="19" t="b">
        <f t="shared" si="0"/>
        <v>0</v>
      </c>
      <c r="Q19" s="16" t="str">
        <f t="shared" si="3"/>
        <v/>
      </c>
      <c r="R19" s="16">
        <f t="shared" si="4"/>
        <v>3</v>
      </c>
      <c r="S19" s="16"/>
    </row>
    <row r="20" spans="1:19" s="28" customFormat="1" ht="26.25" customHeight="1" thickBot="1">
      <c r="A20" s="41">
        <v>19</v>
      </c>
      <c r="B20" s="46" t="str">
        <f>IF(ISBLANK(C20),"",'Team Summary'!$C$9 )</f>
        <v/>
      </c>
      <c r="C20" s="21"/>
      <c r="D20" s="21"/>
      <c r="E20" s="21"/>
      <c r="F20" s="21"/>
      <c r="G20" s="21"/>
      <c r="H20" s="47" t="str">
        <f t="shared" si="5"/>
        <v/>
      </c>
      <c r="I20" s="21"/>
      <c r="J20" s="46" t="str">
        <f t="shared" si="2"/>
        <v/>
      </c>
      <c r="K20" s="21"/>
      <c r="L20" s="21"/>
      <c r="M20" s="21"/>
      <c r="N20" s="21"/>
      <c r="O20" s="21"/>
      <c r="P20" s="19" t="b">
        <f t="shared" si="0"/>
        <v>0</v>
      </c>
      <c r="Q20" s="16" t="str">
        <f t="shared" si="3"/>
        <v/>
      </c>
      <c r="R20" s="16">
        <f t="shared" si="4"/>
        <v>3</v>
      </c>
      <c r="S20" s="16"/>
    </row>
    <row r="21" spans="1:19" s="28" customFormat="1" ht="26.25" customHeight="1" thickBot="1">
      <c r="A21" s="41">
        <v>20</v>
      </c>
      <c r="B21" s="46" t="str">
        <f>IF(ISBLANK(C21),"",'Team Summary'!$C$9 )</f>
        <v/>
      </c>
      <c r="C21" s="21"/>
      <c r="D21" s="21"/>
      <c r="E21" s="21"/>
      <c r="F21" s="21"/>
      <c r="G21" s="21"/>
      <c r="H21" s="47" t="str">
        <f t="shared" si="5"/>
        <v/>
      </c>
      <c r="I21" s="21"/>
      <c r="J21" s="46" t="str">
        <f t="shared" si="2"/>
        <v/>
      </c>
      <c r="K21" s="21"/>
      <c r="L21" s="21"/>
      <c r="M21" s="21"/>
      <c r="N21" s="21"/>
      <c r="O21" s="21"/>
      <c r="P21" s="19" t="b">
        <f t="shared" si="0"/>
        <v>0</v>
      </c>
      <c r="Q21" s="16" t="str">
        <f t="shared" si="3"/>
        <v/>
      </c>
      <c r="R21" s="16">
        <f t="shared" si="4"/>
        <v>3</v>
      </c>
      <c r="S21" s="16"/>
    </row>
    <row r="22" spans="1:19" s="28" customFormat="1" ht="26.25" customHeight="1" thickBot="1">
      <c r="A22" s="41">
        <v>21</v>
      </c>
      <c r="B22" s="46" t="str">
        <f>IF(ISBLANK(C22),"",'Team Summary'!$C$9 )</f>
        <v/>
      </c>
      <c r="C22" s="21"/>
      <c r="D22" s="21"/>
      <c r="E22" s="21"/>
      <c r="F22" s="21"/>
      <c r="G22" s="21"/>
      <c r="H22" s="47" t="str">
        <f t="shared" si="5"/>
        <v/>
      </c>
      <c r="I22" s="21"/>
      <c r="J22" s="46" t="str">
        <f t="shared" si="2"/>
        <v/>
      </c>
      <c r="K22" s="21"/>
      <c r="L22" s="21"/>
      <c r="M22" s="21"/>
      <c r="N22" s="21"/>
      <c r="O22" s="21"/>
      <c r="P22" s="19" t="b">
        <f t="shared" si="0"/>
        <v>0</v>
      </c>
      <c r="Q22" s="16" t="str">
        <f t="shared" si="3"/>
        <v/>
      </c>
      <c r="R22" s="16">
        <f t="shared" si="4"/>
        <v>3</v>
      </c>
      <c r="S22" s="16"/>
    </row>
    <row r="23" spans="1:19" s="28" customFormat="1" ht="26.25" customHeight="1" thickBot="1">
      <c r="A23" s="41">
        <v>22</v>
      </c>
      <c r="B23" s="46" t="str">
        <f>IF(ISBLANK(C23),"",'Team Summary'!$C$9 )</f>
        <v/>
      </c>
      <c r="C23" s="21"/>
      <c r="D23" s="21"/>
      <c r="E23" s="21"/>
      <c r="F23" s="21"/>
      <c r="G23" s="21"/>
      <c r="H23" s="47" t="str">
        <f t="shared" si="5"/>
        <v/>
      </c>
      <c r="I23" s="21"/>
      <c r="J23" s="46" t="str">
        <f t="shared" si="2"/>
        <v/>
      </c>
      <c r="K23" s="21"/>
      <c r="L23" s="21"/>
      <c r="M23" s="21"/>
      <c r="N23" s="21"/>
      <c r="O23" s="21"/>
      <c r="P23" s="19" t="b">
        <f t="shared" si="0"/>
        <v>0</v>
      </c>
      <c r="Q23" s="16" t="str">
        <f t="shared" si="3"/>
        <v/>
      </c>
      <c r="R23" s="16">
        <f t="shared" si="4"/>
        <v>3</v>
      </c>
      <c r="S23" s="16"/>
    </row>
    <row r="24" spans="1:19" s="28" customFormat="1" ht="26.25" customHeight="1" thickBot="1">
      <c r="A24" s="41">
        <v>23</v>
      </c>
      <c r="B24" s="46" t="str">
        <f>IF(ISBLANK(C24),"",'Team Summary'!$C$9 )</f>
        <v/>
      </c>
      <c r="C24" s="21"/>
      <c r="D24" s="21"/>
      <c r="E24" s="21"/>
      <c r="F24" s="21"/>
      <c r="G24" s="21"/>
      <c r="H24" s="47" t="str">
        <f t="shared" si="5"/>
        <v/>
      </c>
      <c r="I24" s="21"/>
      <c r="J24" s="46" t="str">
        <f t="shared" si="2"/>
        <v/>
      </c>
      <c r="K24" s="21"/>
      <c r="L24" s="21"/>
      <c r="M24" s="21"/>
      <c r="N24" s="21"/>
      <c r="O24" s="21"/>
      <c r="P24" s="19" t="b">
        <f t="shared" si="0"/>
        <v>0</v>
      </c>
      <c r="Q24" s="16" t="str">
        <f t="shared" si="3"/>
        <v/>
      </c>
      <c r="R24" s="16">
        <f t="shared" si="4"/>
        <v>3</v>
      </c>
      <c r="S24" s="16"/>
    </row>
    <row r="25" spans="1:19" s="28" customFormat="1" ht="26.25" customHeight="1" thickBot="1">
      <c r="A25" s="41">
        <v>24</v>
      </c>
      <c r="B25" s="46" t="str">
        <f>IF(ISBLANK(C25),"",'Team Summary'!$C$9 )</f>
        <v/>
      </c>
      <c r="C25" s="21"/>
      <c r="D25" s="21"/>
      <c r="E25" s="21"/>
      <c r="F25" s="21"/>
      <c r="G25" s="21"/>
      <c r="H25" s="47" t="str">
        <f t="shared" si="5"/>
        <v/>
      </c>
      <c r="I25" s="21"/>
      <c r="J25" s="46" t="str">
        <f t="shared" si="2"/>
        <v/>
      </c>
      <c r="K25" s="21"/>
      <c r="L25" s="21"/>
      <c r="M25" s="21"/>
      <c r="N25" s="21"/>
      <c r="O25" s="21"/>
      <c r="P25" s="19" t="b">
        <f t="shared" si="0"/>
        <v>0</v>
      </c>
      <c r="Q25" s="16" t="str">
        <f t="shared" si="3"/>
        <v/>
      </c>
      <c r="R25" s="16">
        <f t="shared" si="4"/>
        <v>3</v>
      </c>
      <c r="S25" s="16"/>
    </row>
    <row r="26" spans="1:19" s="28" customFormat="1" ht="26.25" customHeight="1" thickBot="1">
      <c r="A26" s="41">
        <v>25</v>
      </c>
      <c r="B26" s="46" t="str">
        <f>IF(ISBLANK(C26),"",'Team Summary'!$C$9 )</f>
        <v/>
      </c>
      <c r="C26" s="21"/>
      <c r="D26" s="21"/>
      <c r="E26" s="21"/>
      <c r="F26" s="21"/>
      <c r="G26" s="21"/>
      <c r="H26" s="47"/>
      <c r="I26" s="21"/>
      <c r="J26" s="46" t="str">
        <f t="shared" si="2"/>
        <v/>
      </c>
      <c r="K26" s="21"/>
      <c r="L26" s="21"/>
      <c r="M26" s="21"/>
      <c r="N26" s="21"/>
      <c r="O26" s="21"/>
      <c r="P26" s="19" t="b">
        <f t="shared" si="0"/>
        <v>0</v>
      </c>
      <c r="Q26" s="16" t="str">
        <f t="shared" si="3"/>
        <v/>
      </c>
      <c r="R26" s="16">
        <f t="shared" si="4"/>
        <v>3</v>
      </c>
      <c r="S26" s="16"/>
    </row>
    <row r="27" spans="1:19" s="28" customFormat="1" ht="26.25" customHeight="1" thickBot="1">
      <c r="A27" s="41">
        <v>26</v>
      </c>
      <c r="B27" s="46" t="str">
        <f>IF(ISBLANK(C27),"",'Team Summary'!$C$9 )</f>
        <v/>
      </c>
      <c r="C27" s="21"/>
      <c r="D27" s="21"/>
      <c r="E27" s="21"/>
      <c r="F27" s="21"/>
      <c r="G27" s="21"/>
      <c r="H27" s="47" t="str">
        <f t="shared" ref="H27:H58" si="6">IF(P27,CONCATENATE(Q27,R27),"")</f>
        <v/>
      </c>
      <c r="I27" s="21"/>
      <c r="J27" s="46" t="str">
        <f t="shared" si="2"/>
        <v/>
      </c>
      <c r="K27" s="21"/>
      <c r="L27" s="21"/>
      <c r="M27" s="21"/>
      <c r="N27" s="21"/>
      <c r="O27" s="21"/>
      <c r="P27" s="19" t="b">
        <f t="shared" si="0"/>
        <v>0</v>
      </c>
      <c r="Q27" s="16" t="str">
        <f t="shared" si="3"/>
        <v/>
      </c>
      <c r="R27" s="16">
        <f t="shared" si="4"/>
        <v>3</v>
      </c>
      <c r="S27" s="16"/>
    </row>
    <row r="28" spans="1:19" s="28" customFormat="1" ht="26.25" customHeight="1" thickBot="1">
      <c r="A28" s="41">
        <v>27</v>
      </c>
      <c r="B28" s="46" t="str">
        <f>IF(ISBLANK(C28),"",'Team Summary'!$C$9 )</f>
        <v/>
      </c>
      <c r="C28" s="21"/>
      <c r="D28" s="21"/>
      <c r="E28" s="21"/>
      <c r="F28" s="21"/>
      <c r="G28" s="21"/>
      <c r="H28" s="47" t="str">
        <f t="shared" si="6"/>
        <v/>
      </c>
      <c r="I28" s="21"/>
      <c r="J28" s="46" t="str">
        <f t="shared" si="2"/>
        <v/>
      </c>
      <c r="K28" s="21"/>
      <c r="L28" s="21"/>
      <c r="M28" s="21"/>
      <c r="N28" s="21"/>
      <c r="O28" s="21"/>
      <c r="P28" s="19" t="b">
        <f t="shared" si="0"/>
        <v>0</v>
      </c>
      <c r="Q28" s="16" t="str">
        <f t="shared" si="3"/>
        <v/>
      </c>
      <c r="R28" s="16">
        <f t="shared" si="4"/>
        <v>3</v>
      </c>
      <c r="S28" s="16"/>
    </row>
    <row r="29" spans="1:19" s="28" customFormat="1" ht="26.25" customHeight="1" thickBot="1">
      <c r="A29" s="41">
        <v>28</v>
      </c>
      <c r="B29" s="46" t="str">
        <f>IF(ISBLANK(C29),"",'Team Summary'!$C$9 )</f>
        <v/>
      </c>
      <c r="C29" s="21"/>
      <c r="D29" s="21"/>
      <c r="E29" s="21"/>
      <c r="F29" s="21"/>
      <c r="G29" s="21"/>
      <c r="H29" s="47" t="str">
        <f t="shared" si="6"/>
        <v/>
      </c>
      <c r="I29" s="21"/>
      <c r="J29" s="46" t="str">
        <f t="shared" si="2"/>
        <v/>
      </c>
      <c r="K29" s="21"/>
      <c r="L29" s="21"/>
      <c r="M29" s="21"/>
      <c r="N29" s="21"/>
      <c r="O29" s="21"/>
      <c r="P29" s="19" t="b">
        <f t="shared" si="0"/>
        <v>0</v>
      </c>
      <c r="Q29" s="16" t="str">
        <f t="shared" si="3"/>
        <v/>
      </c>
      <c r="R29" s="16">
        <f t="shared" si="4"/>
        <v>3</v>
      </c>
      <c r="S29" s="16"/>
    </row>
    <row r="30" spans="1:19" s="28" customFormat="1" ht="26.25" customHeight="1" thickBot="1">
      <c r="A30" s="41">
        <v>29</v>
      </c>
      <c r="B30" s="46" t="str">
        <f>IF(ISBLANK(C30),"",'Team Summary'!$C$9 )</f>
        <v/>
      </c>
      <c r="C30" s="21"/>
      <c r="D30" s="21"/>
      <c r="E30" s="21"/>
      <c r="F30" s="21"/>
      <c r="G30" s="21"/>
      <c r="H30" s="47" t="str">
        <f t="shared" si="6"/>
        <v/>
      </c>
      <c r="I30" s="21"/>
      <c r="J30" s="46" t="str">
        <f t="shared" si="2"/>
        <v/>
      </c>
      <c r="K30" s="21"/>
      <c r="L30" s="21"/>
      <c r="M30" s="21"/>
      <c r="N30" s="21"/>
      <c r="O30" s="21"/>
      <c r="P30" s="19" t="b">
        <f t="shared" si="0"/>
        <v>0</v>
      </c>
      <c r="Q30" s="16" t="str">
        <f t="shared" si="3"/>
        <v/>
      </c>
      <c r="R30" s="16">
        <f t="shared" si="4"/>
        <v>3</v>
      </c>
      <c r="S30" s="16"/>
    </row>
    <row r="31" spans="1:19" s="28" customFormat="1" ht="26.25" customHeight="1" thickBot="1">
      <c r="A31" s="41">
        <v>30</v>
      </c>
      <c r="B31" s="46" t="str">
        <f>IF(ISBLANK(C31),"",'Team Summary'!$C$9 )</f>
        <v/>
      </c>
      <c r="C31" s="21"/>
      <c r="D31" s="21"/>
      <c r="E31" s="21"/>
      <c r="F31" s="21"/>
      <c r="G31" s="21"/>
      <c r="H31" s="47" t="str">
        <f t="shared" si="6"/>
        <v/>
      </c>
      <c r="I31" s="21"/>
      <c r="J31" s="46" t="str">
        <f t="shared" si="2"/>
        <v/>
      </c>
      <c r="K31" s="21"/>
      <c r="L31" s="21"/>
      <c r="M31" s="21"/>
      <c r="N31" s="21"/>
      <c r="O31" s="21"/>
      <c r="P31" s="19" t="b">
        <f t="shared" si="0"/>
        <v>0</v>
      </c>
      <c r="Q31" s="16" t="str">
        <f t="shared" si="3"/>
        <v/>
      </c>
      <c r="R31" s="16">
        <f t="shared" si="4"/>
        <v>3</v>
      </c>
      <c r="S31" s="16"/>
    </row>
    <row r="32" spans="1:19" s="28" customFormat="1" ht="26.25" customHeight="1" thickBot="1">
      <c r="A32" s="41">
        <v>31</v>
      </c>
      <c r="B32" s="46" t="str">
        <f>IF(ISBLANK(C32),"",'Team Summary'!$C$9 )</f>
        <v/>
      </c>
      <c r="C32" s="21"/>
      <c r="D32" s="21"/>
      <c r="E32" s="21"/>
      <c r="F32" s="21"/>
      <c r="G32" s="21"/>
      <c r="H32" s="47" t="str">
        <f t="shared" si="6"/>
        <v/>
      </c>
      <c r="I32" s="21"/>
      <c r="J32" s="46" t="str">
        <f t="shared" si="2"/>
        <v/>
      </c>
      <c r="K32" s="21"/>
      <c r="L32" s="21"/>
      <c r="M32" s="21"/>
      <c r="N32" s="21"/>
      <c r="O32" s="21"/>
      <c r="P32" s="19" t="b">
        <f t="shared" si="0"/>
        <v>0</v>
      </c>
      <c r="Q32" s="16" t="str">
        <f t="shared" si="3"/>
        <v/>
      </c>
      <c r="R32" s="16">
        <f t="shared" si="4"/>
        <v>3</v>
      </c>
      <c r="S32" s="16"/>
    </row>
    <row r="33" spans="1:19" s="28" customFormat="1" ht="26.25" customHeight="1" thickBot="1">
      <c r="A33" s="41">
        <v>32</v>
      </c>
      <c r="B33" s="46" t="str">
        <f>IF(ISBLANK(C33),"",'Team Summary'!$C$9 )</f>
        <v/>
      </c>
      <c r="C33" s="21"/>
      <c r="D33" s="21"/>
      <c r="E33" s="21"/>
      <c r="F33" s="21"/>
      <c r="G33" s="21"/>
      <c r="H33" s="47" t="str">
        <f t="shared" si="6"/>
        <v/>
      </c>
      <c r="I33" s="21"/>
      <c r="J33" s="46" t="str">
        <f t="shared" si="2"/>
        <v/>
      </c>
      <c r="K33" s="21"/>
      <c r="L33" s="21"/>
      <c r="M33" s="21"/>
      <c r="N33" s="21"/>
      <c r="O33" s="21"/>
      <c r="P33" s="19" t="b">
        <f t="shared" si="0"/>
        <v>0</v>
      </c>
      <c r="Q33" s="16" t="str">
        <f t="shared" si="3"/>
        <v/>
      </c>
      <c r="R33" s="16">
        <f t="shared" si="4"/>
        <v>3</v>
      </c>
      <c r="S33" s="16"/>
    </row>
    <row r="34" spans="1:19" s="28" customFormat="1" ht="26.25" customHeight="1" thickBot="1">
      <c r="A34" s="41">
        <v>33</v>
      </c>
      <c r="B34" s="46" t="str">
        <f>IF(ISBLANK(C34),"",'Team Summary'!$C$9 )</f>
        <v/>
      </c>
      <c r="C34" s="21"/>
      <c r="D34" s="21"/>
      <c r="E34" s="21"/>
      <c r="F34" s="21"/>
      <c r="G34" s="21"/>
      <c r="H34" s="47" t="str">
        <f t="shared" si="6"/>
        <v/>
      </c>
      <c r="I34" s="21"/>
      <c r="J34" s="46" t="str">
        <f t="shared" si="2"/>
        <v/>
      </c>
      <c r="K34" s="21"/>
      <c r="L34" s="21"/>
      <c r="M34" s="21"/>
      <c r="N34" s="21"/>
      <c r="O34" s="21"/>
      <c r="P34" s="19" t="b">
        <f t="shared" si="0"/>
        <v>0</v>
      </c>
      <c r="Q34" s="16" t="str">
        <f t="shared" si="3"/>
        <v/>
      </c>
      <c r="R34" s="16">
        <f t="shared" si="4"/>
        <v>3</v>
      </c>
      <c r="S34" s="16"/>
    </row>
    <row r="35" spans="1:19" s="28" customFormat="1" ht="26.25" customHeight="1" thickBot="1">
      <c r="A35" s="41">
        <v>34</v>
      </c>
      <c r="B35" s="46" t="str">
        <f>IF(ISBLANK(C35),"",'Team Summary'!$C$9 )</f>
        <v/>
      </c>
      <c r="C35" s="21"/>
      <c r="D35" s="21"/>
      <c r="E35" s="21"/>
      <c r="F35" s="21"/>
      <c r="G35" s="21"/>
      <c r="H35" s="47" t="str">
        <f t="shared" si="6"/>
        <v/>
      </c>
      <c r="I35" s="21"/>
      <c r="J35" s="46" t="str">
        <f t="shared" si="2"/>
        <v/>
      </c>
      <c r="K35" s="21"/>
      <c r="L35" s="21"/>
      <c r="M35" s="21"/>
      <c r="N35" s="21"/>
      <c r="O35" s="21"/>
      <c r="P35" s="19" t="b">
        <f t="shared" si="0"/>
        <v>0</v>
      </c>
      <c r="Q35" s="16" t="str">
        <f t="shared" si="3"/>
        <v/>
      </c>
      <c r="R35" s="16">
        <f t="shared" si="4"/>
        <v>3</v>
      </c>
      <c r="S35" s="16"/>
    </row>
    <row r="36" spans="1:19" s="28" customFormat="1" ht="26.25" customHeight="1" thickBot="1">
      <c r="A36" s="41">
        <v>35</v>
      </c>
      <c r="B36" s="46" t="str">
        <f>IF(ISBLANK(C36),"",'Team Summary'!$C$9 )</f>
        <v/>
      </c>
      <c r="C36" s="21"/>
      <c r="D36" s="21"/>
      <c r="E36" s="21"/>
      <c r="F36" s="21"/>
      <c r="G36" s="21"/>
      <c r="H36" s="47" t="str">
        <f t="shared" si="6"/>
        <v/>
      </c>
      <c r="I36" s="21"/>
      <c r="J36" s="46" t="str">
        <f t="shared" si="2"/>
        <v/>
      </c>
      <c r="K36" s="21"/>
      <c r="L36" s="21"/>
      <c r="M36" s="21"/>
      <c r="N36" s="21"/>
      <c r="O36" s="21"/>
      <c r="P36" s="19" t="b">
        <f t="shared" si="0"/>
        <v>0</v>
      </c>
      <c r="Q36" s="16" t="str">
        <f t="shared" si="3"/>
        <v/>
      </c>
      <c r="R36" s="16">
        <f t="shared" si="4"/>
        <v>3</v>
      </c>
      <c r="S36" s="16"/>
    </row>
    <row r="37" spans="1:19" s="28" customFormat="1" ht="26.25" customHeight="1" thickBot="1">
      <c r="A37" s="41">
        <v>36</v>
      </c>
      <c r="B37" s="46" t="str">
        <f>IF(ISBLANK(C37),"",'Team Summary'!$C$9 )</f>
        <v/>
      </c>
      <c r="C37" s="21"/>
      <c r="D37" s="21"/>
      <c r="E37" s="21"/>
      <c r="F37" s="21"/>
      <c r="G37" s="21"/>
      <c r="H37" s="47" t="str">
        <f t="shared" si="6"/>
        <v/>
      </c>
      <c r="I37" s="21"/>
      <c r="J37" s="46" t="str">
        <f t="shared" si="2"/>
        <v/>
      </c>
      <c r="K37" s="21"/>
      <c r="L37" s="21"/>
      <c r="M37" s="21"/>
      <c r="N37" s="21"/>
      <c r="O37" s="21"/>
      <c r="P37" s="19" t="b">
        <f t="shared" si="0"/>
        <v>0</v>
      </c>
      <c r="Q37" s="16" t="str">
        <f t="shared" si="3"/>
        <v/>
      </c>
      <c r="R37" s="16">
        <f t="shared" si="4"/>
        <v>3</v>
      </c>
      <c r="S37" s="16"/>
    </row>
    <row r="38" spans="1:19" s="28" customFormat="1" ht="26.25" customHeight="1" thickBot="1">
      <c r="A38" s="41">
        <v>37</v>
      </c>
      <c r="B38" s="46" t="str">
        <f>IF(ISBLANK(C38),"",'Team Summary'!$C$9 )</f>
        <v/>
      </c>
      <c r="C38" s="21"/>
      <c r="D38" s="21"/>
      <c r="E38" s="21"/>
      <c r="F38" s="21"/>
      <c r="G38" s="21"/>
      <c r="H38" s="47" t="str">
        <f t="shared" si="6"/>
        <v/>
      </c>
      <c r="I38" s="21"/>
      <c r="J38" s="46" t="str">
        <f t="shared" si="2"/>
        <v/>
      </c>
      <c r="K38" s="21"/>
      <c r="L38" s="21"/>
      <c r="M38" s="21"/>
      <c r="N38" s="21"/>
      <c r="O38" s="21"/>
      <c r="P38" s="19" t="b">
        <f t="shared" si="0"/>
        <v>0</v>
      </c>
      <c r="Q38" s="16" t="str">
        <f t="shared" si="3"/>
        <v/>
      </c>
      <c r="R38" s="16">
        <f t="shared" si="4"/>
        <v>3</v>
      </c>
      <c r="S38" s="16"/>
    </row>
    <row r="39" spans="1:19" s="28" customFormat="1" ht="26.25" customHeight="1" thickBot="1">
      <c r="A39" s="41">
        <v>38</v>
      </c>
      <c r="B39" s="46" t="str">
        <f>IF(ISBLANK(C39),"",'Team Summary'!$C$9 )</f>
        <v/>
      </c>
      <c r="C39" s="21"/>
      <c r="D39" s="21"/>
      <c r="E39" s="21"/>
      <c r="F39" s="21"/>
      <c r="G39" s="21"/>
      <c r="H39" s="47" t="str">
        <f t="shared" si="6"/>
        <v/>
      </c>
      <c r="I39" s="21"/>
      <c r="J39" s="46" t="str">
        <f t="shared" si="2"/>
        <v/>
      </c>
      <c r="K39" s="21"/>
      <c r="L39" s="21"/>
      <c r="M39" s="21"/>
      <c r="N39" s="21"/>
      <c r="O39" s="21"/>
      <c r="P39" s="19" t="b">
        <f t="shared" si="0"/>
        <v>0</v>
      </c>
      <c r="Q39" s="16" t="str">
        <f t="shared" si="3"/>
        <v/>
      </c>
      <c r="R39" s="16">
        <f t="shared" si="4"/>
        <v>3</v>
      </c>
      <c r="S39" s="16"/>
    </row>
    <row r="40" spans="1:19" s="28" customFormat="1" ht="26.25" customHeight="1" thickBot="1">
      <c r="A40" s="41">
        <v>39</v>
      </c>
      <c r="B40" s="46" t="str">
        <f>IF(ISBLANK(C40),"",'Team Summary'!$C$9 )</f>
        <v/>
      </c>
      <c r="C40" s="21"/>
      <c r="D40" s="21"/>
      <c r="E40" s="21"/>
      <c r="F40" s="21"/>
      <c r="G40" s="21"/>
      <c r="H40" s="47" t="str">
        <f t="shared" si="6"/>
        <v/>
      </c>
      <c r="I40" s="21"/>
      <c r="J40" s="46" t="str">
        <f t="shared" si="2"/>
        <v/>
      </c>
      <c r="K40" s="21"/>
      <c r="L40" s="21"/>
      <c r="M40" s="21"/>
      <c r="N40" s="21"/>
      <c r="O40" s="21"/>
      <c r="P40" s="19" t="b">
        <f t="shared" si="0"/>
        <v>0</v>
      </c>
      <c r="Q40" s="16" t="str">
        <f t="shared" si="3"/>
        <v/>
      </c>
      <c r="R40" s="16">
        <f t="shared" si="4"/>
        <v>3</v>
      </c>
      <c r="S40" s="16"/>
    </row>
    <row r="41" spans="1:19" s="28" customFormat="1" ht="26.25" customHeight="1" thickBot="1">
      <c r="A41" s="41">
        <v>40</v>
      </c>
      <c r="B41" s="46" t="str">
        <f>IF(ISBLANK(C41),"",'Team Summary'!$C$9 )</f>
        <v/>
      </c>
      <c r="C41" s="21"/>
      <c r="D41" s="21"/>
      <c r="E41" s="21"/>
      <c r="F41" s="21"/>
      <c r="G41" s="21"/>
      <c r="H41" s="47" t="str">
        <f t="shared" si="6"/>
        <v/>
      </c>
      <c r="I41" s="21"/>
      <c r="J41" s="46" t="str">
        <f t="shared" si="2"/>
        <v/>
      </c>
      <c r="K41" s="21"/>
      <c r="L41" s="21"/>
      <c r="M41" s="21"/>
      <c r="N41" s="21"/>
      <c r="O41" s="21"/>
      <c r="P41" s="19" t="b">
        <f t="shared" si="0"/>
        <v>0</v>
      </c>
      <c r="Q41" s="16" t="str">
        <f t="shared" si="3"/>
        <v/>
      </c>
      <c r="R41" s="16">
        <f t="shared" si="4"/>
        <v>3</v>
      </c>
      <c r="S41" s="16"/>
    </row>
    <row r="42" spans="1:19" s="28" customFormat="1" ht="26.25" customHeight="1" thickBot="1">
      <c r="A42" s="41">
        <v>41</v>
      </c>
      <c r="B42" s="46" t="str">
        <f>IF(ISBLANK(C42),"",'Team Summary'!$C$9 )</f>
        <v/>
      </c>
      <c r="C42" s="21"/>
      <c r="D42" s="21"/>
      <c r="E42" s="21"/>
      <c r="F42" s="21"/>
      <c r="G42" s="21"/>
      <c r="H42" s="47" t="str">
        <f t="shared" si="6"/>
        <v/>
      </c>
      <c r="I42" s="21"/>
      <c r="J42" s="46" t="str">
        <f t="shared" si="2"/>
        <v/>
      </c>
      <c r="K42" s="21"/>
      <c r="L42" s="21"/>
      <c r="M42" s="21"/>
      <c r="N42" s="21"/>
      <c r="O42" s="21"/>
      <c r="P42" s="19" t="b">
        <f t="shared" si="0"/>
        <v>0</v>
      </c>
      <c r="Q42" s="16" t="str">
        <f t="shared" si="3"/>
        <v/>
      </c>
      <c r="R42" s="16">
        <f t="shared" si="4"/>
        <v>3</v>
      </c>
      <c r="S42" s="16"/>
    </row>
    <row r="43" spans="1:19" s="28" customFormat="1" ht="26.25" customHeight="1" thickBot="1">
      <c r="A43" s="41">
        <v>42</v>
      </c>
      <c r="B43" s="46" t="str">
        <f>IF(ISBLANK(C43),"",'Team Summary'!$C$9 )</f>
        <v/>
      </c>
      <c r="C43" s="21"/>
      <c r="D43" s="21"/>
      <c r="E43" s="21"/>
      <c r="F43" s="21"/>
      <c r="G43" s="21"/>
      <c r="H43" s="47" t="str">
        <f t="shared" si="6"/>
        <v/>
      </c>
      <c r="I43" s="21"/>
      <c r="J43" s="46" t="str">
        <f t="shared" si="2"/>
        <v/>
      </c>
      <c r="K43" s="21"/>
      <c r="L43" s="21"/>
      <c r="M43" s="21"/>
      <c r="N43" s="21"/>
      <c r="O43" s="21"/>
      <c r="P43" s="19" t="b">
        <f t="shared" si="0"/>
        <v>0</v>
      </c>
      <c r="Q43" s="16" t="str">
        <f t="shared" si="3"/>
        <v/>
      </c>
      <c r="R43" s="16">
        <f t="shared" si="4"/>
        <v>3</v>
      </c>
      <c r="S43" s="16"/>
    </row>
    <row r="44" spans="1:19" s="28" customFormat="1" ht="26.25" customHeight="1" thickBot="1">
      <c r="A44" s="41">
        <v>43</v>
      </c>
      <c r="B44" s="46" t="str">
        <f>IF(ISBLANK(C44),"",'Team Summary'!$C$9 )</f>
        <v/>
      </c>
      <c r="C44" s="21"/>
      <c r="D44" s="21"/>
      <c r="E44" s="21"/>
      <c r="F44" s="21"/>
      <c r="G44" s="21"/>
      <c r="H44" s="47" t="str">
        <f t="shared" si="6"/>
        <v/>
      </c>
      <c r="I44" s="21"/>
      <c r="J44" s="46" t="str">
        <f t="shared" si="2"/>
        <v/>
      </c>
      <c r="K44" s="21"/>
      <c r="L44" s="21"/>
      <c r="M44" s="21"/>
      <c r="N44" s="21"/>
      <c r="O44" s="21"/>
      <c r="P44" s="19" t="b">
        <f t="shared" si="0"/>
        <v>0</v>
      </c>
      <c r="Q44" s="16" t="str">
        <f t="shared" si="3"/>
        <v/>
      </c>
      <c r="R44" s="16">
        <f t="shared" si="4"/>
        <v>3</v>
      </c>
      <c r="S44" s="16"/>
    </row>
    <row r="45" spans="1:19" s="28" customFormat="1" ht="26.25" customHeight="1" thickBot="1">
      <c r="A45" s="41">
        <v>44</v>
      </c>
      <c r="B45" s="46" t="str">
        <f>IF(ISBLANK(C45),"",'Team Summary'!$C$9 )</f>
        <v/>
      </c>
      <c r="C45" s="21"/>
      <c r="D45" s="21"/>
      <c r="E45" s="21"/>
      <c r="F45" s="21"/>
      <c r="G45" s="21"/>
      <c r="H45" s="47" t="str">
        <f t="shared" si="6"/>
        <v/>
      </c>
      <c r="I45" s="21"/>
      <c r="J45" s="46" t="str">
        <f t="shared" si="2"/>
        <v/>
      </c>
      <c r="K45" s="21"/>
      <c r="L45" s="21"/>
      <c r="M45" s="21"/>
      <c r="N45" s="21"/>
      <c r="O45" s="21"/>
      <c r="P45" s="19" t="b">
        <f t="shared" si="0"/>
        <v>0</v>
      </c>
      <c r="Q45" s="16" t="str">
        <f t="shared" si="3"/>
        <v/>
      </c>
      <c r="R45" s="16">
        <f t="shared" si="4"/>
        <v>3</v>
      </c>
      <c r="S45" s="16"/>
    </row>
    <row r="46" spans="1:19" s="28" customFormat="1" ht="26.25" customHeight="1" thickBot="1">
      <c r="A46" s="41">
        <v>45</v>
      </c>
      <c r="B46" s="46" t="str">
        <f>IF(ISBLANK(C46),"",'Team Summary'!$C$9 )</f>
        <v/>
      </c>
      <c r="C46" s="21"/>
      <c r="D46" s="21"/>
      <c r="E46" s="21"/>
      <c r="F46" s="21"/>
      <c r="G46" s="21"/>
      <c r="H46" s="47" t="str">
        <f t="shared" si="6"/>
        <v/>
      </c>
      <c r="I46" s="21"/>
      <c r="J46" s="46" t="str">
        <f t="shared" si="2"/>
        <v/>
      </c>
      <c r="K46" s="21"/>
      <c r="L46" s="21"/>
      <c r="M46" s="21"/>
      <c r="N46" s="21"/>
      <c r="O46" s="21"/>
      <c r="P46" s="19" t="b">
        <f t="shared" si="0"/>
        <v>0</v>
      </c>
      <c r="Q46" s="16" t="str">
        <f t="shared" si="3"/>
        <v/>
      </c>
      <c r="R46" s="16">
        <f t="shared" si="4"/>
        <v>3</v>
      </c>
      <c r="S46" s="16"/>
    </row>
    <row r="47" spans="1:19" s="28" customFormat="1" ht="26.25" customHeight="1" thickBot="1">
      <c r="A47" s="41">
        <v>46</v>
      </c>
      <c r="B47" s="46" t="str">
        <f>IF(ISBLANK(C47),"",'Team Summary'!$C$9 )</f>
        <v/>
      </c>
      <c r="C47" s="21"/>
      <c r="D47" s="21"/>
      <c r="E47" s="21"/>
      <c r="F47" s="21"/>
      <c r="G47" s="21"/>
      <c r="H47" s="47" t="str">
        <f t="shared" si="6"/>
        <v/>
      </c>
      <c r="I47" s="21"/>
      <c r="J47" s="46" t="str">
        <f t="shared" si="2"/>
        <v/>
      </c>
      <c r="K47" s="21"/>
      <c r="L47" s="21"/>
      <c r="M47" s="21"/>
      <c r="N47" s="21"/>
      <c r="O47" s="21"/>
      <c r="P47" s="19" t="b">
        <f t="shared" si="0"/>
        <v>0</v>
      </c>
      <c r="Q47" s="16" t="str">
        <f t="shared" si="3"/>
        <v/>
      </c>
      <c r="R47" s="16">
        <f t="shared" si="4"/>
        <v>3</v>
      </c>
      <c r="S47" s="16"/>
    </row>
    <row r="48" spans="1:19" s="28" customFormat="1" ht="26.25" customHeight="1" thickBot="1">
      <c r="A48" s="41">
        <v>47</v>
      </c>
      <c r="B48" s="46" t="str">
        <f>IF(ISBLANK(C48),"",'Team Summary'!$C$9 )</f>
        <v/>
      </c>
      <c r="C48" s="21"/>
      <c r="D48" s="21"/>
      <c r="E48" s="21"/>
      <c r="F48" s="21"/>
      <c r="G48" s="21"/>
      <c r="H48" s="47" t="str">
        <f t="shared" si="6"/>
        <v/>
      </c>
      <c r="I48" s="21"/>
      <c r="J48" s="46" t="str">
        <f t="shared" si="2"/>
        <v/>
      </c>
      <c r="K48" s="21"/>
      <c r="L48" s="21"/>
      <c r="M48" s="21"/>
      <c r="N48" s="21"/>
      <c r="O48" s="21"/>
      <c r="P48" s="19" t="b">
        <f t="shared" si="0"/>
        <v>0</v>
      </c>
      <c r="Q48" s="16" t="str">
        <f t="shared" si="3"/>
        <v/>
      </c>
      <c r="R48" s="16">
        <f t="shared" si="4"/>
        <v>3</v>
      </c>
      <c r="S48" s="16"/>
    </row>
    <row r="49" spans="1:19" s="28" customFormat="1" ht="26.25" customHeight="1" thickBot="1">
      <c r="A49" s="41">
        <v>48</v>
      </c>
      <c r="B49" s="46" t="str">
        <f>IF(ISBLANK(C49),"",'Team Summary'!$C$9 )</f>
        <v/>
      </c>
      <c r="C49" s="21"/>
      <c r="D49" s="21"/>
      <c r="E49" s="21"/>
      <c r="F49" s="21"/>
      <c r="G49" s="21"/>
      <c r="H49" s="47" t="str">
        <f t="shared" si="6"/>
        <v/>
      </c>
      <c r="I49" s="21"/>
      <c r="J49" s="46" t="str">
        <f t="shared" si="2"/>
        <v/>
      </c>
      <c r="K49" s="21"/>
      <c r="L49" s="21"/>
      <c r="M49" s="21"/>
      <c r="N49" s="21"/>
      <c r="O49" s="21"/>
      <c r="P49" s="19" t="b">
        <f t="shared" si="0"/>
        <v>0</v>
      </c>
      <c r="Q49" s="16" t="str">
        <f t="shared" si="3"/>
        <v/>
      </c>
      <c r="R49" s="16">
        <f t="shared" si="4"/>
        <v>3</v>
      </c>
      <c r="S49" s="16"/>
    </row>
    <row r="50" spans="1:19" s="28" customFormat="1" ht="26.25" customHeight="1" thickBot="1">
      <c r="A50" s="41">
        <v>49</v>
      </c>
      <c r="B50" s="46" t="str">
        <f>IF(ISBLANK(C50),"",'Team Summary'!$C$9 )</f>
        <v/>
      </c>
      <c r="C50" s="21"/>
      <c r="D50" s="21"/>
      <c r="E50" s="21"/>
      <c r="F50" s="21"/>
      <c r="G50" s="21"/>
      <c r="H50" s="47" t="str">
        <f t="shared" si="6"/>
        <v/>
      </c>
      <c r="I50" s="21"/>
      <c r="J50" s="46" t="str">
        <f t="shared" si="2"/>
        <v/>
      </c>
      <c r="K50" s="21"/>
      <c r="L50" s="21"/>
      <c r="M50" s="21"/>
      <c r="N50" s="21"/>
      <c r="O50" s="21"/>
      <c r="P50" s="19" t="b">
        <f t="shared" si="0"/>
        <v>0</v>
      </c>
      <c r="Q50" s="16" t="str">
        <f t="shared" si="3"/>
        <v/>
      </c>
      <c r="R50" s="16">
        <f t="shared" si="4"/>
        <v>3</v>
      </c>
      <c r="S50" s="16"/>
    </row>
    <row r="51" spans="1:19" s="28" customFormat="1" ht="26.25" customHeight="1" thickBot="1">
      <c r="A51" s="41">
        <v>50</v>
      </c>
      <c r="B51" s="46" t="str">
        <f>IF(ISBLANK(C51),"",'Team Summary'!$C$9 )</f>
        <v/>
      </c>
      <c r="C51" s="21"/>
      <c r="D51" s="21"/>
      <c r="E51" s="21"/>
      <c r="F51" s="21"/>
      <c r="G51" s="21"/>
      <c r="H51" s="47" t="str">
        <f t="shared" si="6"/>
        <v/>
      </c>
      <c r="I51" s="21"/>
      <c r="J51" s="46" t="str">
        <f t="shared" si="2"/>
        <v/>
      </c>
      <c r="K51" s="21"/>
      <c r="L51" s="21"/>
      <c r="M51" s="21"/>
      <c r="N51" s="21"/>
      <c r="O51" s="21"/>
      <c r="P51" s="19" t="b">
        <f t="shared" si="0"/>
        <v>0</v>
      </c>
      <c r="Q51" s="16" t="str">
        <f t="shared" si="3"/>
        <v/>
      </c>
      <c r="R51" s="16">
        <f t="shared" si="4"/>
        <v>3</v>
      </c>
      <c r="S51" s="16"/>
    </row>
    <row r="52" spans="1:19" s="28" customFormat="1" ht="26.25" customHeight="1" thickBot="1">
      <c r="A52" s="41">
        <v>51</v>
      </c>
      <c r="B52" s="46" t="str">
        <f>IF(ISBLANK(C52),"",'Team Summary'!$C$9 )</f>
        <v/>
      </c>
      <c r="C52" s="21"/>
      <c r="D52" s="21"/>
      <c r="E52" s="21"/>
      <c r="F52" s="21"/>
      <c r="G52" s="21"/>
      <c r="H52" s="47" t="str">
        <f t="shared" si="6"/>
        <v/>
      </c>
      <c r="I52" s="21"/>
      <c r="J52" s="46" t="str">
        <f t="shared" si="2"/>
        <v/>
      </c>
      <c r="K52" s="21"/>
      <c r="L52" s="21"/>
      <c r="M52" s="21"/>
      <c r="N52" s="21"/>
      <c r="O52" s="21"/>
      <c r="P52" s="19" t="b">
        <f t="shared" si="0"/>
        <v>0</v>
      </c>
      <c r="Q52" s="16" t="str">
        <f t="shared" si="3"/>
        <v/>
      </c>
      <c r="R52" s="16">
        <f t="shared" si="4"/>
        <v>3</v>
      </c>
      <c r="S52" s="16"/>
    </row>
    <row r="53" spans="1:19" s="28" customFormat="1" ht="26.25" customHeight="1" thickBot="1">
      <c r="A53" s="41">
        <v>52</v>
      </c>
      <c r="B53" s="46" t="str">
        <f>IF(ISBLANK(C53),"",'Team Summary'!$C$9 )</f>
        <v/>
      </c>
      <c r="C53" s="21"/>
      <c r="D53" s="21"/>
      <c r="E53" s="21"/>
      <c r="F53" s="21"/>
      <c r="G53" s="21"/>
      <c r="H53" s="47" t="str">
        <f t="shared" si="6"/>
        <v/>
      </c>
      <c r="I53" s="21"/>
      <c r="J53" s="46" t="str">
        <f t="shared" si="2"/>
        <v/>
      </c>
      <c r="K53" s="21"/>
      <c r="L53" s="21"/>
      <c r="M53" s="21"/>
      <c r="N53" s="21"/>
      <c r="O53" s="21"/>
      <c r="P53" s="19" t="b">
        <f t="shared" si="0"/>
        <v>0</v>
      </c>
      <c r="Q53" s="16" t="str">
        <f t="shared" si="3"/>
        <v/>
      </c>
      <c r="R53" s="16">
        <f t="shared" si="4"/>
        <v>3</v>
      </c>
      <c r="S53" s="16"/>
    </row>
    <row r="54" spans="1:19" s="28" customFormat="1" ht="26.25" customHeight="1" thickBot="1">
      <c r="A54" s="41">
        <v>53</v>
      </c>
      <c r="B54" s="46" t="str">
        <f>IF(ISBLANK(C54),"",'Team Summary'!$C$9 )</f>
        <v/>
      </c>
      <c r="C54" s="21"/>
      <c r="D54" s="21"/>
      <c r="E54" s="21"/>
      <c r="F54" s="21"/>
      <c r="G54" s="21"/>
      <c r="H54" s="47" t="str">
        <f t="shared" si="6"/>
        <v/>
      </c>
      <c r="I54" s="21"/>
      <c r="J54" s="46" t="str">
        <f t="shared" si="2"/>
        <v/>
      </c>
      <c r="K54" s="21"/>
      <c r="L54" s="21"/>
      <c r="M54" s="21"/>
      <c r="N54" s="21"/>
      <c r="O54" s="21"/>
      <c r="P54" s="19" t="b">
        <f t="shared" si="0"/>
        <v>0</v>
      </c>
      <c r="Q54" s="16" t="str">
        <f t="shared" si="3"/>
        <v/>
      </c>
      <c r="R54" s="16">
        <f t="shared" si="4"/>
        <v>3</v>
      </c>
      <c r="S54" s="16"/>
    </row>
    <row r="55" spans="1:19" s="28" customFormat="1" ht="26.25" customHeight="1" thickBot="1">
      <c r="A55" s="41">
        <v>54</v>
      </c>
      <c r="B55" s="46" t="str">
        <f>IF(ISBLANK(C55),"",'Team Summary'!$C$9 )</f>
        <v/>
      </c>
      <c r="C55" s="21"/>
      <c r="D55" s="21"/>
      <c r="E55" s="21"/>
      <c r="F55" s="21"/>
      <c r="G55" s="21"/>
      <c r="H55" s="47" t="str">
        <f t="shared" si="6"/>
        <v/>
      </c>
      <c r="I55" s="21"/>
      <c r="J55" s="46" t="str">
        <f t="shared" si="2"/>
        <v/>
      </c>
      <c r="K55" s="21"/>
      <c r="L55" s="21"/>
      <c r="M55" s="21"/>
      <c r="N55" s="21"/>
      <c r="O55" s="21"/>
      <c r="P55" s="19" t="b">
        <f t="shared" si="0"/>
        <v>0</v>
      </c>
      <c r="Q55" s="16" t="str">
        <f t="shared" si="3"/>
        <v/>
      </c>
      <c r="R55" s="16">
        <f t="shared" si="4"/>
        <v>3</v>
      </c>
      <c r="S55" s="16"/>
    </row>
    <row r="56" spans="1:19" s="28" customFormat="1" ht="26.25" customHeight="1" thickBot="1">
      <c r="A56" s="41">
        <v>55</v>
      </c>
      <c r="B56" s="46" t="str">
        <f>IF(ISBLANK(C56),"",'Team Summary'!$C$9 )</f>
        <v/>
      </c>
      <c r="C56" s="21"/>
      <c r="D56" s="21"/>
      <c r="E56" s="21"/>
      <c r="F56" s="21"/>
      <c r="G56" s="21"/>
      <c r="H56" s="47" t="str">
        <f t="shared" si="6"/>
        <v/>
      </c>
      <c r="I56" s="21"/>
      <c r="J56" s="46" t="str">
        <f t="shared" si="2"/>
        <v/>
      </c>
      <c r="K56" s="21"/>
      <c r="L56" s="21"/>
      <c r="M56" s="21"/>
      <c r="N56" s="21"/>
      <c r="O56" s="21"/>
      <c r="P56" s="19" t="b">
        <f t="shared" si="0"/>
        <v>0</v>
      </c>
      <c r="Q56" s="16" t="str">
        <f t="shared" si="3"/>
        <v/>
      </c>
      <c r="R56" s="16">
        <f t="shared" si="4"/>
        <v>3</v>
      </c>
      <c r="S56" s="16"/>
    </row>
    <row r="57" spans="1:19" s="28" customFormat="1" ht="26.25" customHeight="1" thickBot="1">
      <c r="A57" s="41">
        <v>56</v>
      </c>
      <c r="B57" s="46" t="str">
        <f>IF(ISBLANK(C57),"",'Team Summary'!$C$9 )</f>
        <v/>
      </c>
      <c r="C57" s="21"/>
      <c r="D57" s="21"/>
      <c r="E57" s="21"/>
      <c r="F57" s="21"/>
      <c r="G57" s="21"/>
      <c r="H57" s="47" t="str">
        <f t="shared" si="6"/>
        <v/>
      </c>
      <c r="I57" s="21"/>
      <c r="J57" s="46" t="str">
        <f t="shared" si="2"/>
        <v/>
      </c>
      <c r="K57" s="21"/>
      <c r="L57" s="21"/>
      <c r="M57" s="21"/>
      <c r="N57" s="21"/>
      <c r="O57" s="21"/>
      <c r="P57" s="19" t="b">
        <f t="shared" si="0"/>
        <v>0</v>
      </c>
      <c r="Q57" s="16" t="str">
        <f t="shared" si="3"/>
        <v/>
      </c>
      <c r="R57" s="16">
        <f t="shared" si="4"/>
        <v>3</v>
      </c>
      <c r="S57" s="16"/>
    </row>
    <row r="58" spans="1:19" s="28" customFormat="1" ht="26.25" customHeight="1" thickBot="1">
      <c r="A58" s="41">
        <v>57</v>
      </c>
      <c r="B58" s="46" t="str">
        <f>IF(ISBLANK(C58),"",'Team Summary'!$C$9 )</f>
        <v/>
      </c>
      <c r="C58" s="21"/>
      <c r="D58" s="21"/>
      <c r="E58" s="21"/>
      <c r="F58" s="21"/>
      <c r="G58" s="21"/>
      <c r="H58" s="47" t="str">
        <f t="shared" si="6"/>
        <v/>
      </c>
      <c r="I58" s="21"/>
      <c r="J58" s="46" t="str">
        <f t="shared" si="2"/>
        <v/>
      </c>
      <c r="K58" s="21"/>
      <c r="L58" s="21"/>
      <c r="M58" s="21"/>
      <c r="N58" s="21"/>
      <c r="O58" s="21"/>
      <c r="P58" s="19" t="b">
        <f t="shared" si="0"/>
        <v>0</v>
      </c>
      <c r="Q58" s="16" t="str">
        <f t="shared" si="3"/>
        <v/>
      </c>
      <c r="R58" s="16">
        <f t="shared" si="4"/>
        <v>3</v>
      </c>
      <c r="S58" s="16"/>
    </row>
    <row r="59" spans="1:19" s="28" customFormat="1" ht="26.25" customHeight="1" thickBot="1">
      <c r="A59" s="41">
        <v>58</v>
      </c>
      <c r="B59" s="46" t="str">
        <f>IF(ISBLANK(C59),"",'Team Summary'!$C$9 )</f>
        <v/>
      </c>
      <c r="C59" s="21"/>
      <c r="D59" s="21"/>
      <c r="E59" s="21"/>
      <c r="F59" s="21"/>
      <c r="G59" s="21"/>
      <c r="H59" s="47" t="str">
        <f t="shared" ref="H59:H76" si="7">IF(P59,CONCATENATE(Q59,R59),"")</f>
        <v/>
      </c>
      <c r="I59" s="21"/>
      <c r="J59" s="46" t="str">
        <f t="shared" si="2"/>
        <v/>
      </c>
      <c r="K59" s="21"/>
      <c r="L59" s="21"/>
      <c r="M59" s="21"/>
      <c r="N59" s="21"/>
      <c r="O59" s="21"/>
      <c r="P59" s="19" t="b">
        <f t="shared" si="0"/>
        <v>0</v>
      </c>
      <c r="Q59" s="16" t="str">
        <f t="shared" si="3"/>
        <v/>
      </c>
      <c r="R59" s="16">
        <f t="shared" si="4"/>
        <v>3</v>
      </c>
      <c r="S59" s="16"/>
    </row>
    <row r="60" spans="1:19" s="28" customFormat="1" ht="26.25" customHeight="1" thickBot="1">
      <c r="A60" s="41">
        <v>59</v>
      </c>
      <c r="B60" s="46" t="str">
        <f>IF(ISBLANK(C60),"",'Team Summary'!$C$9 )</f>
        <v/>
      </c>
      <c r="C60" s="21"/>
      <c r="D60" s="21"/>
      <c r="E60" s="21"/>
      <c r="F60" s="21"/>
      <c r="G60" s="21"/>
      <c r="H60" s="47" t="str">
        <f t="shared" si="7"/>
        <v/>
      </c>
      <c r="I60" s="21"/>
      <c r="J60" s="46" t="str">
        <f t="shared" si="2"/>
        <v/>
      </c>
      <c r="K60" s="21"/>
      <c r="L60" s="21"/>
      <c r="M60" s="21"/>
      <c r="N60" s="21"/>
      <c r="O60" s="21"/>
      <c r="P60" s="19" t="b">
        <f t="shared" si="0"/>
        <v>0</v>
      </c>
      <c r="Q60" s="16" t="str">
        <f t="shared" si="3"/>
        <v/>
      </c>
      <c r="R60" s="16">
        <f t="shared" si="4"/>
        <v>3</v>
      </c>
      <c r="S60" s="16"/>
    </row>
    <row r="61" spans="1:19" s="28" customFormat="1" ht="26.25" customHeight="1" thickBot="1">
      <c r="A61" s="41">
        <v>60</v>
      </c>
      <c r="B61" s="46" t="str">
        <f>IF(ISBLANK(C61),"",'Team Summary'!$C$9 )</f>
        <v/>
      </c>
      <c r="C61" s="21"/>
      <c r="D61" s="21"/>
      <c r="E61" s="21"/>
      <c r="F61" s="21"/>
      <c r="G61" s="21"/>
      <c r="H61" s="47" t="str">
        <f t="shared" si="7"/>
        <v/>
      </c>
      <c r="I61" s="21"/>
      <c r="J61" s="46" t="str">
        <f t="shared" si="2"/>
        <v/>
      </c>
      <c r="K61" s="21"/>
      <c r="L61" s="21"/>
      <c r="M61" s="21"/>
      <c r="N61" s="21"/>
      <c r="O61" s="21"/>
      <c r="P61" s="19" t="b">
        <f t="shared" si="0"/>
        <v>0</v>
      </c>
      <c r="Q61" s="16" t="str">
        <f t="shared" si="3"/>
        <v/>
      </c>
      <c r="R61" s="16">
        <f t="shared" si="4"/>
        <v>3</v>
      </c>
      <c r="S61" s="16"/>
    </row>
    <row r="62" spans="1:19" s="28" customFormat="1" ht="26.25" customHeight="1" thickBot="1">
      <c r="A62" s="41">
        <v>61</v>
      </c>
      <c r="B62" s="46" t="str">
        <f>IF(ISBLANK(C62),"",'Team Summary'!$C$9 )</f>
        <v/>
      </c>
      <c r="C62" s="21"/>
      <c r="D62" s="21"/>
      <c r="E62" s="21"/>
      <c r="F62" s="21"/>
      <c r="G62" s="21"/>
      <c r="H62" s="47" t="str">
        <f t="shared" si="7"/>
        <v/>
      </c>
      <c r="I62" s="21"/>
      <c r="J62" s="46" t="str">
        <f t="shared" si="2"/>
        <v/>
      </c>
      <c r="K62" s="21"/>
      <c r="L62" s="21"/>
      <c r="M62" s="21"/>
      <c r="N62" s="21"/>
      <c r="O62" s="21"/>
      <c r="P62" s="19" t="b">
        <f t="shared" si="0"/>
        <v>0</v>
      </c>
      <c r="Q62" s="16" t="str">
        <f t="shared" si="3"/>
        <v/>
      </c>
      <c r="R62" s="16">
        <f t="shared" si="4"/>
        <v>3</v>
      </c>
      <c r="S62" s="16"/>
    </row>
    <row r="63" spans="1:19" s="28" customFormat="1" ht="26.25" customHeight="1" thickBot="1">
      <c r="A63" s="41">
        <v>62</v>
      </c>
      <c r="B63" s="46" t="str">
        <f>IF(ISBLANK(C63),"",'Team Summary'!$C$9 )</f>
        <v/>
      </c>
      <c r="C63" s="21"/>
      <c r="D63" s="21"/>
      <c r="E63" s="21"/>
      <c r="F63" s="21"/>
      <c r="G63" s="21"/>
      <c r="H63" s="47" t="str">
        <f t="shared" si="7"/>
        <v/>
      </c>
      <c r="I63" s="21"/>
      <c r="J63" s="46" t="str">
        <f t="shared" si="2"/>
        <v/>
      </c>
      <c r="K63" s="21"/>
      <c r="L63" s="21"/>
      <c r="M63" s="21"/>
      <c r="N63" s="21"/>
      <c r="O63" s="21"/>
      <c r="P63" s="19" t="b">
        <f t="shared" si="0"/>
        <v>0</v>
      </c>
      <c r="Q63" s="16" t="str">
        <f t="shared" si="3"/>
        <v/>
      </c>
      <c r="R63" s="16">
        <f t="shared" si="4"/>
        <v>3</v>
      </c>
      <c r="S63" s="16"/>
    </row>
    <row r="64" spans="1:19" s="28" customFormat="1" ht="26.25" customHeight="1" thickBot="1">
      <c r="A64" s="41">
        <v>63</v>
      </c>
      <c r="B64" s="46" t="str">
        <f>IF(ISBLANK(C64),"",'Team Summary'!$C$9 )</f>
        <v/>
      </c>
      <c r="C64" s="21"/>
      <c r="D64" s="21"/>
      <c r="E64" s="21"/>
      <c r="F64" s="21"/>
      <c r="G64" s="21"/>
      <c r="H64" s="47" t="str">
        <f t="shared" si="7"/>
        <v/>
      </c>
      <c r="I64" s="21"/>
      <c r="J64" s="46" t="str">
        <f t="shared" si="2"/>
        <v/>
      </c>
      <c r="K64" s="21"/>
      <c r="L64" s="21"/>
      <c r="M64" s="21"/>
      <c r="N64" s="21"/>
      <c r="O64" s="21"/>
      <c r="P64" s="19" t="b">
        <f t="shared" si="0"/>
        <v>0</v>
      </c>
      <c r="Q64" s="16" t="str">
        <f t="shared" si="3"/>
        <v/>
      </c>
      <c r="R64" s="16">
        <f t="shared" si="4"/>
        <v>3</v>
      </c>
      <c r="S64" s="16"/>
    </row>
    <row r="65" spans="1:19" s="28" customFormat="1" ht="26.25" customHeight="1" thickBot="1">
      <c r="A65" s="41">
        <v>64</v>
      </c>
      <c r="B65" s="46" t="str">
        <f>IF(ISBLANK(C65),"",'Team Summary'!$C$9 )</f>
        <v/>
      </c>
      <c r="C65" s="21"/>
      <c r="D65" s="21"/>
      <c r="E65" s="21"/>
      <c r="F65" s="21"/>
      <c r="G65" s="21"/>
      <c r="H65" s="47" t="str">
        <f t="shared" si="7"/>
        <v/>
      </c>
      <c r="I65" s="21"/>
      <c r="J65" s="46" t="str">
        <f t="shared" si="2"/>
        <v/>
      </c>
      <c r="K65" s="21"/>
      <c r="L65" s="21"/>
      <c r="M65" s="21"/>
      <c r="N65" s="21"/>
      <c r="O65" s="21"/>
      <c r="P65" s="19" t="b">
        <f t="shared" si="0"/>
        <v>0</v>
      </c>
      <c r="Q65" s="16" t="str">
        <f t="shared" si="3"/>
        <v/>
      </c>
      <c r="R65" s="16">
        <f t="shared" si="4"/>
        <v>3</v>
      </c>
      <c r="S65" s="16"/>
    </row>
    <row r="66" spans="1:19" s="28" customFormat="1" ht="26.25" customHeight="1" thickBot="1">
      <c r="A66" s="41">
        <v>65</v>
      </c>
      <c r="B66" s="46" t="str">
        <f>IF(ISBLANK(C66),"",'Team Summary'!$C$9 )</f>
        <v/>
      </c>
      <c r="C66" s="21"/>
      <c r="D66" s="21"/>
      <c r="E66" s="21"/>
      <c r="F66" s="21"/>
      <c r="G66" s="21"/>
      <c r="H66" s="47" t="str">
        <f t="shared" si="7"/>
        <v/>
      </c>
      <c r="I66" s="21"/>
      <c r="J66" s="46" t="str">
        <f t="shared" si="2"/>
        <v/>
      </c>
      <c r="K66" s="21"/>
      <c r="L66" s="21"/>
      <c r="M66" s="21"/>
      <c r="N66" s="21"/>
      <c r="O66" s="21"/>
      <c r="P66" s="19" t="b">
        <f t="shared" ref="P66:P76" si="8">IF(AND(NOT(ISBLANK(E66)),NOT(ISBLANK(F66)),NOT(ISBLANK(G66))),TRUE,FALSE)</f>
        <v>0</v>
      </c>
      <c r="Q66" s="16" t="str">
        <f t="shared" ref="Q66:Q76" si="9">IF(G66="2.5km","A",IF(G66="5km","B",IF(G66="10km","C","")))</f>
        <v/>
      </c>
      <c r="R66" s="16">
        <f t="shared" si="4"/>
        <v>3</v>
      </c>
      <c r="S66" s="16"/>
    </row>
    <row r="67" spans="1:19" s="28" customFormat="1" ht="26.25" customHeight="1" thickBot="1">
      <c r="A67" s="41">
        <v>66</v>
      </c>
      <c r="B67" s="46" t="str">
        <f>IF(ISBLANK(C67),"",'Team Summary'!$C$9 )</f>
        <v/>
      </c>
      <c r="C67" s="21"/>
      <c r="D67" s="21"/>
      <c r="E67" s="21"/>
      <c r="F67" s="21"/>
      <c r="G67" s="21"/>
      <c r="H67" s="47" t="str">
        <f t="shared" si="7"/>
        <v/>
      </c>
      <c r="I67" s="21"/>
      <c r="J67" s="46" t="str">
        <f t="shared" ref="J67:J76" si="10">IF(ISBLANK(C67),"",    IF(E67&lt;(40544+365),"Adult","Child")    )</f>
        <v/>
      </c>
      <c r="K67" s="21"/>
      <c r="L67" s="21"/>
      <c r="M67" s="21"/>
      <c r="N67" s="21"/>
      <c r="O67" s="21"/>
      <c r="P67" s="19" t="b">
        <f t="shared" si="8"/>
        <v>0</v>
      </c>
      <c r="Q67" s="16" t="str">
        <f t="shared" si="9"/>
        <v/>
      </c>
      <c r="R67" s="16">
        <f t="shared" ref="R67:R76" si="11">IF(F67="Male",IF(E67&gt;31047+365,4,IF(E67&gt;27394+365,5,6)),IF(E67&gt;31047+365,1,IF(E67&gt;27394+365,2,3)))</f>
        <v>3</v>
      </c>
      <c r="S67" s="16"/>
    </row>
    <row r="68" spans="1:19" s="28" customFormat="1" ht="26.25" customHeight="1" thickBot="1">
      <c r="A68" s="41">
        <v>67</v>
      </c>
      <c r="B68" s="46" t="str">
        <f>IF(ISBLANK(C68),"",'Team Summary'!$C$9 )</f>
        <v/>
      </c>
      <c r="C68" s="21"/>
      <c r="D68" s="21"/>
      <c r="E68" s="21"/>
      <c r="F68" s="21"/>
      <c r="G68" s="21"/>
      <c r="H68" s="47" t="str">
        <f t="shared" si="7"/>
        <v/>
      </c>
      <c r="I68" s="21"/>
      <c r="J68" s="46" t="str">
        <f t="shared" si="10"/>
        <v/>
      </c>
      <c r="K68" s="21"/>
      <c r="L68" s="21"/>
      <c r="M68" s="21"/>
      <c r="N68" s="21"/>
      <c r="O68" s="21"/>
      <c r="P68" s="19" t="b">
        <f t="shared" si="8"/>
        <v>0</v>
      </c>
      <c r="Q68" s="16" t="str">
        <f t="shared" si="9"/>
        <v/>
      </c>
      <c r="R68" s="16">
        <f t="shared" si="11"/>
        <v>3</v>
      </c>
      <c r="S68" s="16"/>
    </row>
    <row r="69" spans="1:19" s="28" customFormat="1" ht="26.25" customHeight="1" thickBot="1">
      <c r="A69" s="41">
        <v>68</v>
      </c>
      <c r="B69" s="46" t="str">
        <f>IF(ISBLANK(C69),"",'Team Summary'!$C$9 )</f>
        <v/>
      </c>
      <c r="C69" s="21"/>
      <c r="D69" s="21"/>
      <c r="E69" s="21"/>
      <c r="F69" s="21"/>
      <c r="G69" s="21"/>
      <c r="H69" s="47" t="str">
        <f t="shared" si="7"/>
        <v/>
      </c>
      <c r="I69" s="21"/>
      <c r="J69" s="46" t="str">
        <f t="shared" si="10"/>
        <v/>
      </c>
      <c r="K69" s="21"/>
      <c r="L69" s="21"/>
      <c r="M69" s="21"/>
      <c r="N69" s="21"/>
      <c r="O69" s="21"/>
      <c r="P69" s="19" t="b">
        <f t="shared" si="8"/>
        <v>0</v>
      </c>
      <c r="Q69" s="16" t="str">
        <f t="shared" si="9"/>
        <v/>
      </c>
      <c r="R69" s="16">
        <f t="shared" si="11"/>
        <v>3</v>
      </c>
      <c r="S69" s="16"/>
    </row>
    <row r="70" spans="1:19" s="28" customFormat="1" ht="26.25" customHeight="1" thickBot="1">
      <c r="A70" s="41">
        <v>69</v>
      </c>
      <c r="B70" s="46" t="str">
        <f>IF(ISBLANK(C70),"",'Team Summary'!$C$9 )</f>
        <v/>
      </c>
      <c r="C70" s="21"/>
      <c r="D70" s="21"/>
      <c r="E70" s="21"/>
      <c r="F70" s="21"/>
      <c r="G70" s="21"/>
      <c r="H70" s="47" t="str">
        <f t="shared" si="7"/>
        <v/>
      </c>
      <c r="I70" s="21"/>
      <c r="J70" s="46" t="str">
        <f t="shared" si="10"/>
        <v/>
      </c>
      <c r="K70" s="21"/>
      <c r="L70" s="21"/>
      <c r="M70" s="21"/>
      <c r="N70" s="21"/>
      <c r="O70" s="21"/>
      <c r="P70" s="19" t="b">
        <f t="shared" si="8"/>
        <v>0</v>
      </c>
      <c r="Q70" s="16" t="str">
        <f t="shared" si="9"/>
        <v/>
      </c>
      <c r="R70" s="16">
        <f t="shared" si="11"/>
        <v>3</v>
      </c>
      <c r="S70" s="16"/>
    </row>
    <row r="71" spans="1:19" s="28" customFormat="1" ht="26.25" customHeight="1" thickBot="1">
      <c r="A71" s="41">
        <v>70</v>
      </c>
      <c r="B71" s="46" t="str">
        <f>IF(ISBLANK(C71),"",'Team Summary'!$C$9 )</f>
        <v/>
      </c>
      <c r="C71" s="21"/>
      <c r="D71" s="21"/>
      <c r="E71" s="21"/>
      <c r="F71" s="21"/>
      <c r="G71" s="21"/>
      <c r="H71" s="47" t="str">
        <f t="shared" si="7"/>
        <v/>
      </c>
      <c r="I71" s="21"/>
      <c r="J71" s="46" t="str">
        <f t="shared" si="10"/>
        <v/>
      </c>
      <c r="K71" s="21"/>
      <c r="L71" s="21"/>
      <c r="M71" s="21"/>
      <c r="N71" s="21"/>
      <c r="O71" s="21"/>
      <c r="P71" s="19" t="b">
        <f t="shared" si="8"/>
        <v>0</v>
      </c>
      <c r="Q71" s="16" t="str">
        <f t="shared" si="9"/>
        <v/>
      </c>
      <c r="R71" s="16">
        <f t="shared" si="11"/>
        <v>3</v>
      </c>
      <c r="S71" s="16"/>
    </row>
    <row r="72" spans="1:19" s="28" customFormat="1" ht="26.25" customHeight="1" thickBot="1">
      <c r="A72" s="41">
        <v>71</v>
      </c>
      <c r="B72" s="46" t="str">
        <f>IF(ISBLANK(C72),"",'Team Summary'!$C$9 )</f>
        <v/>
      </c>
      <c r="C72" s="21"/>
      <c r="D72" s="21"/>
      <c r="E72" s="21"/>
      <c r="F72" s="21"/>
      <c r="G72" s="21"/>
      <c r="H72" s="47" t="str">
        <f t="shared" si="7"/>
        <v/>
      </c>
      <c r="I72" s="21"/>
      <c r="J72" s="46" t="str">
        <f t="shared" si="10"/>
        <v/>
      </c>
      <c r="K72" s="21"/>
      <c r="L72" s="21"/>
      <c r="M72" s="21"/>
      <c r="N72" s="21"/>
      <c r="O72" s="21"/>
      <c r="P72" s="19" t="b">
        <f t="shared" si="8"/>
        <v>0</v>
      </c>
      <c r="Q72" s="16" t="str">
        <f t="shared" si="9"/>
        <v/>
      </c>
      <c r="R72" s="16">
        <f t="shared" si="11"/>
        <v>3</v>
      </c>
      <c r="S72" s="16"/>
    </row>
    <row r="73" spans="1:19" s="28" customFormat="1" ht="26.25" customHeight="1" thickBot="1">
      <c r="A73" s="41">
        <v>72</v>
      </c>
      <c r="B73" s="46" t="str">
        <f>IF(ISBLANK(C73),"",'Team Summary'!$C$9 )</f>
        <v/>
      </c>
      <c r="C73" s="21"/>
      <c r="D73" s="21"/>
      <c r="E73" s="21"/>
      <c r="F73" s="21"/>
      <c r="G73" s="21"/>
      <c r="H73" s="47" t="str">
        <f t="shared" si="7"/>
        <v/>
      </c>
      <c r="I73" s="21"/>
      <c r="J73" s="46" t="str">
        <f t="shared" si="10"/>
        <v/>
      </c>
      <c r="K73" s="21"/>
      <c r="L73" s="21"/>
      <c r="M73" s="21"/>
      <c r="N73" s="21"/>
      <c r="O73" s="21"/>
      <c r="P73" s="19" t="b">
        <f t="shared" si="8"/>
        <v>0</v>
      </c>
      <c r="Q73" s="16" t="str">
        <f t="shared" si="9"/>
        <v/>
      </c>
      <c r="R73" s="16">
        <f t="shared" si="11"/>
        <v>3</v>
      </c>
      <c r="S73" s="16"/>
    </row>
    <row r="74" spans="1:19" s="28" customFormat="1" ht="26.25" customHeight="1" thickBot="1">
      <c r="A74" s="41">
        <v>73</v>
      </c>
      <c r="B74" s="46" t="str">
        <f>IF(ISBLANK(C74),"",'Team Summary'!$C$9 )</f>
        <v/>
      </c>
      <c r="C74" s="21"/>
      <c r="D74" s="21"/>
      <c r="E74" s="21"/>
      <c r="F74" s="21"/>
      <c r="G74" s="21"/>
      <c r="H74" s="47" t="str">
        <f t="shared" si="7"/>
        <v/>
      </c>
      <c r="I74" s="21"/>
      <c r="J74" s="46" t="str">
        <f t="shared" si="10"/>
        <v/>
      </c>
      <c r="K74" s="21"/>
      <c r="L74" s="21"/>
      <c r="M74" s="21"/>
      <c r="N74" s="21"/>
      <c r="O74" s="21"/>
      <c r="P74" s="19" t="b">
        <f t="shared" si="8"/>
        <v>0</v>
      </c>
      <c r="Q74" s="16" t="str">
        <f t="shared" si="9"/>
        <v/>
      </c>
      <c r="R74" s="16">
        <f t="shared" si="11"/>
        <v>3</v>
      </c>
      <c r="S74" s="16"/>
    </row>
    <row r="75" spans="1:19" s="28" customFormat="1" ht="26.25" customHeight="1" thickBot="1">
      <c r="A75" s="41">
        <v>74</v>
      </c>
      <c r="B75" s="46" t="str">
        <f>IF(ISBLANK(C75),"",'Team Summary'!$C$9 )</f>
        <v/>
      </c>
      <c r="C75" s="21"/>
      <c r="D75" s="21"/>
      <c r="E75" s="21"/>
      <c r="F75" s="21"/>
      <c r="G75" s="21"/>
      <c r="H75" s="47" t="str">
        <f t="shared" si="7"/>
        <v/>
      </c>
      <c r="I75" s="21"/>
      <c r="J75" s="46" t="str">
        <f t="shared" si="10"/>
        <v/>
      </c>
      <c r="K75" s="21"/>
      <c r="L75" s="21"/>
      <c r="M75" s="21"/>
      <c r="N75" s="21"/>
      <c r="O75" s="21"/>
      <c r="P75" s="19" t="b">
        <f t="shared" si="8"/>
        <v>0</v>
      </c>
      <c r="Q75" s="16" t="str">
        <f t="shared" si="9"/>
        <v/>
      </c>
      <c r="R75" s="16">
        <f t="shared" si="11"/>
        <v>3</v>
      </c>
      <c r="S75" s="16"/>
    </row>
    <row r="76" spans="1:19" s="28" customFormat="1" ht="26.25" customHeight="1" thickBot="1">
      <c r="A76" s="42">
        <v>75</v>
      </c>
      <c r="B76" s="46" t="str">
        <f>IF(ISBLANK(C76),"",'Team Summary'!$C$9 )</f>
        <v/>
      </c>
      <c r="C76" s="43"/>
      <c r="D76" s="43"/>
      <c r="E76" s="43"/>
      <c r="F76" s="43"/>
      <c r="G76" s="43"/>
      <c r="H76" s="48" t="str">
        <f t="shared" si="7"/>
        <v/>
      </c>
      <c r="I76" s="43"/>
      <c r="J76" s="46" t="str">
        <f t="shared" si="10"/>
        <v/>
      </c>
      <c r="K76" s="43"/>
      <c r="L76" s="43"/>
      <c r="M76" s="43"/>
      <c r="N76" s="43"/>
      <c r="O76" s="43"/>
      <c r="P76" s="19" t="b">
        <f t="shared" si="8"/>
        <v>0</v>
      </c>
      <c r="Q76" s="16" t="str">
        <f t="shared" si="9"/>
        <v/>
      </c>
      <c r="R76" s="16">
        <f t="shared" si="11"/>
        <v>3</v>
      </c>
      <c r="S76" s="16"/>
    </row>
  </sheetData>
  <conditionalFormatting sqref="F2:I76 C2:C76">
    <cfRule type="expression" dxfId="8" priority="12">
      <formula>AND($P2,$I2&lt;&gt;"",)</formula>
    </cfRule>
  </conditionalFormatting>
  <conditionalFormatting sqref="J2:J76">
    <cfRule type="expression" dxfId="7" priority="11">
      <formula>AND($P2,$I2&lt;&gt;"",)</formula>
    </cfRule>
  </conditionalFormatting>
  <conditionalFormatting sqref="O2:O76">
    <cfRule type="expression" dxfId="6" priority="7">
      <formula>AND($P2,$I2&lt;&gt;"",)</formula>
    </cfRule>
  </conditionalFormatting>
  <conditionalFormatting sqref="D2:D76">
    <cfRule type="expression" dxfId="5" priority="6">
      <formula>AND($P2,$I2&lt;&gt;"",)</formula>
    </cfRule>
  </conditionalFormatting>
  <conditionalFormatting sqref="E2:E76">
    <cfRule type="expression" dxfId="4" priority="5">
      <formula>AND($P2,$I2&lt;&gt;"",)</formula>
    </cfRule>
  </conditionalFormatting>
  <conditionalFormatting sqref="B2:B76">
    <cfRule type="expression" dxfId="3" priority="4">
      <formula>AND($P2,$I2&lt;&gt;"",)</formula>
    </cfRule>
  </conditionalFormatting>
  <conditionalFormatting sqref="N2:N76">
    <cfRule type="expression" dxfId="2" priority="3">
      <formula>AND($P2,$I2&lt;&gt;"",)</formula>
    </cfRule>
  </conditionalFormatting>
  <conditionalFormatting sqref="L2:M76">
    <cfRule type="expression" dxfId="1" priority="2">
      <formula>AND($P2,$I2&lt;&gt;"",)</formula>
    </cfRule>
  </conditionalFormatting>
  <conditionalFormatting sqref="K2:K76">
    <cfRule type="expression" dxfId="0" priority="1">
      <formula>AND($P2,$I2&lt;&gt;"",)</formula>
    </cfRule>
  </conditionalFormatting>
  <dataValidations count="6">
    <dataValidation type="list" allowBlank="1" showErrorMessage="1" sqref="I2:I76">
      <formula1>"S,M,L,XL,2XL,3XL"</formula1>
    </dataValidation>
    <dataValidation type="list" allowBlank="1" showErrorMessage="1" sqref="F2:F76">
      <formula1>"Female,Male"</formula1>
    </dataValidation>
    <dataValidation type="list" allowBlank="1" showErrorMessage="1" sqref="G2:G76">
      <formula1>"2.5km,5km,10km"</formula1>
    </dataValidation>
    <dataValidation type="list" allowBlank="1" showErrorMessage="1" sqref="N2:N76">
      <formula1>"No Restriction, No Gluten, Veggie, Vegan,Allergy (To be specified in the note column)"</formula1>
    </dataValidation>
    <dataValidation type="list" allowBlank="1" showErrorMessage="1" sqref="L2:L76">
      <formula1>"Museo Nazionale Scienza e Tecnologia (Saturday),Museo Nazionale Scienza e Tecnologia (Sunday),City tour,No visit"</formula1>
    </dataValidation>
    <dataValidation type="list" allowBlank="1" showErrorMessage="1" sqref="K2:K76">
      <formula1>"1,2,3,4,No Relay"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'Hotel List'!$A$2:$A$18</xm:f>
          </x14:formula1>
          <xm:sqref>M2:M76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70" zoomScaleNormal="70" workbookViewId="0">
      <selection activeCell="A2" sqref="A2:XFD2"/>
    </sheetView>
  </sheetViews>
  <sheetFormatPr baseColWidth="10" defaultColWidth="70.81640625" defaultRowHeight="12.5"/>
  <cols>
    <col min="1" max="4" width="22.6328125" customWidth="1"/>
    <col min="5" max="5" width="15.90625" customWidth="1"/>
    <col min="6" max="6" width="32.08984375" customWidth="1"/>
    <col min="7" max="7" width="39.26953125" customWidth="1"/>
    <col min="8" max="8" width="136.6328125" customWidth="1"/>
  </cols>
  <sheetData>
    <row r="1" spans="1:8" ht="29">
      <c r="A1" s="108" t="s">
        <v>54</v>
      </c>
      <c r="B1" s="108" t="s">
        <v>70</v>
      </c>
      <c r="C1" s="108" t="s">
        <v>71</v>
      </c>
      <c r="D1" s="108" t="s">
        <v>72</v>
      </c>
      <c r="E1" s="108" t="s">
        <v>73</v>
      </c>
      <c r="F1" s="108" t="s">
        <v>55</v>
      </c>
      <c r="G1" s="108" t="s">
        <v>74</v>
      </c>
      <c r="H1" s="108" t="s">
        <v>61</v>
      </c>
    </row>
    <row r="2" spans="1:8" ht="43.5">
      <c r="A2" s="109" t="s">
        <v>75</v>
      </c>
      <c r="B2" s="109" t="s">
        <v>76</v>
      </c>
      <c r="C2" s="109" t="s">
        <v>77</v>
      </c>
      <c r="D2" s="109" t="s">
        <v>78</v>
      </c>
      <c r="E2" s="110">
        <v>23</v>
      </c>
      <c r="F2" s="60" t="s">
        <v>79</v>
      </c>
      <c r="G2" s="111" t="s">
        <v>80</v>
      </c>
      <c r="H2" s="112" t="s">
        <v>173</v>
      </c>
    </row>
    <row r="3" spans="1:8" ht="72.5">
      <c r="A3" s="109" t="s">
        <v>81</v>
      </c>
      <c r="B3" s="109" t="s">
        <v>76</v>
      </c>
      <c r="C3" s="109" t="s">
        <v>82</v>
      </c>
      <c r="D3" s="109" t="s">
        <v>78</v>
      </c>
      <c r="E3" s="113" t="s">
        <v>174</v>
      </c>
      <c r="F3" s="61" t="s">
        <v>83</v>
      </c>
      <c r="G3" s="111" t="s">
        <v>84</v>
      </c>
      <c r="H3" s="112" t="s">
        <v>175</v>
      </c>
    </row>
    <row r="4" spans="1:8" ht="43.5">
      <c r="A4" s="109" t="s">
        <v>85</v>
      </c>
      <c r="B4" s="109" t="s">
        <v>76</v>
      </c>
      <c r="C4" s="109" t="s">
        <v>86</v>
      </c>
      <c r="D4" s="109" t="s">
        <v>87</v>
      </c>
      <c r="E4" s="114" t="s">
        <v>88</v>
      </c>
      <c r="F4" s="61" t="s">
        <v>89</v>
      </c>
      <c r="G4" s="111" t="s">
        <v>90</v>
      </c>
      <c r="H4" s="112" t="s">
        <v>91</v>
      </c>
    </row>
    <row r="5" spans="1:8" ht="72.5">
      <c r="A5" s="109" t="s">
        <v>92</v>
      </c>
      <c r="B5" s="109" t="s">
        <v>76</v>
      </c>
      <c r="C5" s="109" t="s">
        <v>93</v>
      </c>
      <c r="D5" s="109" t="s">
        <v>94</v>
      </c>
      <c r="E5" s="114" t="s">
        <v>95</v>
      </c>
      <c r="F5" s="61" t="s">
        <v>96</v>
      </c>
      <c r="G5" s="111" t="s">
        <v>97</v>
      </c>
      <c r="H5" s="112" t="s">
        <v>176</v>
      </c>
    </row>
    <row r="6" spans="1:8" ht="43.5">
      <c r="A6" s="109" t="s">
        <v>98</v>
      </c>
      <c r="B6" s="109" t="s">
        <v>76</v>
      </c>
      <c r="C6" s="109" t="s">
        <v>99</v>
      </c>
      <c r="D6" s="109" t="s">
        <v>87</v>
      </c>
      <c r="E6" s="114" t="s">
        <v>100</v>
      </c>
      <c r="F6" s="61" t="s">
        <v>101</v>
      </c>
      <c r="G6" s="111" t="s">
        <v>102</v>
      </c>
      <c r="H6" s="112" t="s">
        <v>177</v>
      </c>
    </row>
    <row r="7" spans="1:8" ht="43.5">
      <c r="A7" s="109" t="s">
        <v>103</v>
      </c>
      <c r="B7" s="109" t="s">
        <v>76</v>
      </c>
      <c r="C7" s="109" t="s">
        <v>104</v>
      </c>
      <c r="D7" s="109" t="s">
        <v>105</v>
      </c>
      <c r="E7" s="114" t="s">
        <v>106</v>
      </c>
      <c r="F7" s="61" t="s">
        <v>107</v>
      </c>
      <c r="G7" s="111" t="s">
        <v>108</v>
      </c>
      <c r="H7" s="112" t="s">
        <v>109</v>
      </c>
    </row>
    <row r="8" spans="1:8" ht="217.5">
      <c r="A8" s="109" t="s">
        <v>110</v>
      </c>
      <c r="B8" s="109" t="s">
        <v>76</v>
      </c>
      <c r="C8" s="109" t="s">
        <v>111</v>
      </c>
      <c r="D8" s="109" t="s">
        <v>112</v>
      </c>
      <c r="E8" s="114" t="s">
        <v>113</v>
      </c>
      <c r="F8" s="60" t="s">
        <v>114</v>
      </c>
      <c r="G8" s="111" t="s">
        <v>115</v>
      </c>
      <c r="H8" s="112" t="s">
        <v>116</v>
      </c>
    </row>
    <row r="9" spans="1:8" ht="43.5">
      <c r="A9" s="109" t="s">
        <v>117</v>
      </c>
      <c r="B9" s="109" t="s">
        <v>76</v>
      </c>
      <c r="C9" s="109" t="s">
        <v>118</v>
      </c>
      <c r="D9" s="109" t="s">
        <v>112</v>
      </c>
      <c r="E9" s="114" t="s">
        <v>119</v>
      </c>
      <c r="F9" s="61" t="s">
        <v>120</v>
      </c>
      <c r="G9" s="111" t="s">
        <v>121</v>
      </c>
      <c r="H9" s="112" t="s">
        <v>122</v>
      </c>
    </row>
    <row r="10" spans="1:8" ht="145">
      <c r="A10" s="109" t="s">
        <v>123</v>
      </c>
      <c r="B10" s="109" t="s">
        <v>76</v>
      </c>
      <c r="C10" s="109" t="s">
        <v>118</v>
      </c>
      <c r="D10" s="109" t="s">
        <v>112</v>
      </c>
      <c r="E10" s="114" t="s">
        <v>124</v>
      </c>
      <c r="F10" s="61" t="s">
        <v>125</v>
      </c>
      <c r="G10" s="111" t="s">
        <v>126</v>
      </c>
      <c r="H10" s="112" t="s">
        <v>178</v>
      </c>
    </row>
    <row r="11" spans="1:8" ht="58">
      <c r="A11" s="109" t="s">
        <v>127</v>
      </c>
      <c r="B11" s="109" t="s">
        <v>76</v>
      </c>
      <c r="C11" s="109" t="s">
        <v>118</v>
      </c>
      <c r="D11" s="109" t="s">
        <v>87</v>
      </c>
      <c r="E11" s="114" t="s">
        <v>106</v>
      </c>
      <c r="F11" s="61" t="s">
        <v>128</v>
      </c>
      <c r="G11" s="111" t="s">
        <v>129</v>
      </c>
      <c r="H11" s="112" t="s">
        <v>179</v>
      </c>
    </row>
    <row r="12" spans="1:8" ht="159.5">
      <c r="A12" s="115" t="s">
        <v>180</v>
      </c>
      <c r="B12" s="109" t="s">
        <v>76</v>
      </c>
      <c r="C12" s="109" t="s">
        <v>130</v>
      </c>
      <c r="D12" s="109" t="s">
        <v>131</v>
      </c>
      <c r="E12" s="114" t="s">
        <v>132</v>
      </c>
      <c r="F12" s="61" t="s">
        <v>133</v>
      </c>
      <c r="G12" s="111" t="s">
        <v>134</v>
      </c>
      <c r="H12" s="112" t="s">
        <v>181</v>
      </c>
    </row>
    <row r="13" spans="1:8" ht="29">
      <c r="A13" s="111" t="s">
        <v>135</v>
      </c>
      <c r="B13" s="111" t="s">
        <v>136</v>
      </c>
      <c r="C13" s="111" t="s">
        <v>82</v>
      </c>
      <c r="D13" s="111" t="s">
        <v>137</v>
      </c>
      <c r="E13" s="111" t="s">
        <v>138</v>
      </c>
      <c r="F13" s="116" t="s">
        <v>182</v>
      </c>
      <c r="G13" s="111" t="s">
        <v>139</v>
      </c>
      <c r="H13" s="117" t="s">
        <v>183</v>
      </c>
    </row>
    <row r="14" spans="1:8" ht="29">
      <c r="A14" s="111" t="s">
        <v>140</v>
      </c>
      <c r="B14" s="111" t="s">
        <v>136</v>
      </c>
      <c r="C14" s="111" t="s">
        <v>141</v>
      </c>
      <c r="D14" s="111" t="s">
        <v>142</v>
      </c>
      <c r="E14" s="111" t="s">
        <v>143</v>
      </c>
      <c r="F14" s="116" t="s">
        <v>144</v>
      </c>
      <c r="G14" s="111" t="s">
        <v>145</v>
      </c>
      <c r="H14" s="117" t="s">
        <v>146</v>
      </c>
    </row>
    <row r="15" spans="1:8" ht="101.5">
      <c r="A15" s="111" t="s">
        <v>147</v>
      </c>
      <c r="B15" s="111" t="s">
        <v>136</v>
      </c>
      <c r="C15" s="111" t="s">
        <v>148</v>
      </c>
      <c r="D15" s="111" t="s">
        <v>149</v>
      </c>
      <c r="E15" s="118">
        <v>20</v>
      </c>
      <c r="F15" s="116" t="s">
        <v>150</v>
      </c>
      <c r="G15" s="111" t="s">
        <v>184</v>
      </c>
      <c r="H15" s="117" t="s">
        <v>185</v>
      </c>
    </row>
    <row r="16" spans="1:8" ht="29">
      <c r="A16" s="111" t="s">
        <v>151</v>
      </c>
      <c r="B16" s="111" t="s">
        <v>136</v>
      </c>
      <c r="C16" s="111" t="s">
        <v>152</v>
      </c>
      <c r="D16" s="111" t="s">
        <v>153</v>
      </c>
      <c r="E16" s="111" t="s">
        <v>154</v>
      </c>
      <c r="F16" s="116" t="s">
        <v>155</v>
      </c>
      <c r="G16" s="111" t="s">
        <v>156</v>
      </c>
      <c r="H16" s="117" t="s">
        <v>157</v>
      </c>
    </row>
    <row r="17" spans="1:8" ht="217.5">
      <c r="A17" s="111" t="s">
        <v>158</v>
      </c>
      <c r="B17" s="111" t="s">
        <v>136</v>
      </c>
      <c r="C17" s="111" t="s">
        <v>159</v>
      </c>
      <c r="D17" s="111" t="s">
        <v>160</v>
      </c>
      <c r="E17" s="111" t="s">
        <v>161</v>
      </c>
      <c r="F17" s="116" t="s">
        <v>162</v>
      </c>
      <c r="G17" s="111" t="s">
        <v>163</v>
      </c>
      <c r="H17" s="117" t="s">
        <v>186</v>
      </c>
    </row>
    <row r="18" spans="1:8" ht="14.5">
      <c r="A18" s="63" t="s">
        <v>172</v>
      </c>
      <c r="B18" s="64"/>
      <c r="C18" s="64"/>
      <c r="D18" s="64"/>
      <c r="E18" s="64"/>
      <c r="F18" s="64"/>
      <c r="G18" s="64"/>
      <c r="H18"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vt:lpstr>
      <vt:lpstr>Team Summary</vt:lpstr>
      <vt:lpstr>Member List</vt:lpstr>
      <vt:lpstr>Hotel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Delorme David</dc:creator>
  <cp:lastModifiedBy>Delorme David</cp:lastModifiedBy>
  <dcterms:created xsi:type="dcterms:W3CDTF">2024-06-14T14:07:17Z</dcterms:created>
  <dcterms:modified xsi:type="dcterms:W3CDTF">2026-02-16T10:21:44Z</dcterms:modified>
</cp:coreProperties>
</file>