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ormed\Documents\Cross Ariane\Cross Ariane 2025\"/>
    </mc:Choice>
  </mc:AlternateContent>
  <bookViews>
    <workbookView xWindow="0" yWindow="0" windowWidth="19200" windowHeight="4740"/>
  </bookViews>
  <sheets>
    <sheet name="GUIDE" sheetId="1" r:id="rId1"/>
    <sheet name="Team Summary" sheetId="2" r:id="rId2"/>
    <sheet name="Member List" sheetId="3" r:id="rId3"/>
    <sheet name="Hotel List" sheetId="4" r:id="rId4"/>
  </sheets>
  <calcPr calcId="162913"/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J2" i="3" l="1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30" i="2"/>
  <c r="J29" i="2"/>
  <c r="J28" i="2"/>
  <c r="J27" i="2"/>
  <c r="J26" i="2"/>
  <c r="J25" i="2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2" i="3"/>
  <c r="Q2" i="3"/>
  <c r="Q76" i="3"/>
  <c r="P76" i="3"/>
  <c r="H76" i="3" s="1"/>
  <c r="Q75" i="3"/>
  <c r="P75" i="3"/>
  <c r="H75" i="3" s="1"/>
  <c r="Q74" i="3"/>
  <c r="P74" i="3"/>
  <c r="H74" i="3" s="1"/>
  <c r="Q73" i="3"/>
  <c r="P73" i="3"/>
  <c r="H73" i="3" s="1"/>
  <c r="Q72" i="3"/>
  <c r="P72" i="3"/>
  <c r="H72" i="3" s="1"/>
  <c r="Q71" i="3"/>
  <c r="P71" i="3"/>
  <c r="H71" i="3" s="1"/>
  <c r="Q70" i="3"/>
  <c r="P70" i="3"/>
  <c r="H70" i="3" s="1"/>
  <c r="Q69" i="3"/>
  <c r="P69" i="3"/>
  <c r="H69" i="3" s="1"/>
  <c r="Q68" i="3"/>
  <c r="P68" i="3"/>
  <c r="H68" i="3" s="1"/>
  <c r="Q67" i="3"/>
  <c r="P67" i="3"/>
  <c r="H67" i="3"/>
  <c r="Q66" i="3"/>
  <c r="P66" i="3"/>
  <c r="H66" i="3" s="1"/>
  <c r="Q65" i="3"/>
  <c r="P65" i="3"/>
  <c r="H65" i="3" s="1"/>
  <c r="Q64" i="3"/>
  <c r="P64" i="3"/>
  <c r="H64" i="3" s="1"/>
  <c r="Q63" i="3"/>
  <c r="P63" i="3"/>
  <c r="H63" i="3"/>
  <c r="Q62" i="3"/>
  <c r="P62" i="3"/>
  <c r="H62" i="3" s="1"/>
  <c r="Q61" i="3"/>
  <c r="P61" i="3"/>
  <c r="H61" i="3" s="1"/>
  <c r="Q60" i="3"/>
  <c r="P60" i="3"/>
  <c r="H60" i="3" s="1"/>
  <c r="Q59" i="3"/>
  <c r="P59" i="3"/>
  <c r="H59" i="3"/>
  <c r="Q58" i="3"/>
  <c r="P58" i="3"/>
  <c r="H58" i="3" s="1"/>
  <c r="Q57" i="3"/>
  <c r="P57" i="3"/>
  <c r="H57" i="3" s="1"/>
  <c r="Q56" i="3"/>
  <c r="P56" i="3"/>
  <c r="H56" i="3" s="1"/>
  <c r="Q55" i="3"/>
  <c r="P55" i="3"/>
  <c r="H55" i="3"/>
  <c r="Q54" i="3"/>
  <c r="P54" i="3"/>
  <c r="H54" i="3" s="1"/>
  <c r="Q53" i="3"/>
  <c r="P53" i="3"/>
  <c r="H53" i="3" s="1"/>
  <c r="Q52" i="3"/>
  <c r="P52" i="3"/>
  <c r="H52" i="3" s="1"/>
  <c r="Q51" i="3"/>
  <c r="P51" i="3"/>
  <c r="H51" i="3"/>
  <c r="Q50" i="3"/>
  <c r="P50" i="3"/>
  <c r="H50" i="3" s="1"/>
  <c r="Q49" i="3"/>
  <c r="P49" i="3"/>
  <c r="H49" i="3" s="1"/>
  <c r="Q48" i="3"/>
  <c r="P48" i="3"/>
  <c r="H48" i="3" s="1"/>
  <c r="Q47" i="3"/>
  <c r="P47" i="3"/>
  <c r="H47" i="3" s="1"/>
  <c r="Q46" i="3"/>
  <c r="P46" i="3"/>
  <c r="H46" i="3" s="1"/>
  <c r="Q45" i="3"/>
  <c r="P45" i="3"/>
  <c r="H45" i="3" s="1"/>
  <c r="Q44" i="3"/>
  <c r="P44" i="3"/>
  <c r="H44" i="3" s="1"/>
  <c r="Q43" i="3"/>
  <c r="P43" i="3"/>
  <c r="H43" i="3" s="1"/>
  <c r="Q42" i="3"/>
  <c r="P42" i="3"/>
  <c r="H42" i="3" s="1"/>
  <c r="Q41" i="3"/>
  <c r="P41" i="3"/>
  <c r="H41" i="3" s="1"/>
  <c r="Q40" i="3"/>
  <c r="P40" i="3"/>
  <c r="H40" i="3" s="1"/>
  <c r="Q39" i="3"/>
  <c r="P39" i="3"/>
  <c r="H39" i="3" s="1"/>
  <c r="Q38" i="3"/>
  <c r="P38" i="3"/>
  <c r="H38" i="3" s="1"/>
  <c r="Q37" i="3"/>
  <c r="P37" i="3"/>
  <c r="H37" i="3"/>
  <c r="Q36" i="3"/>
  <c r="P36" i="3"/>
  <c r="H36" i="3" s="1"/>
  <c r="Q35" i="3"/>
  <c r="P35" i="3"/>
  <c r="H35" i="3"/>
  <c r="Q34" i="3"/>
  <c r="P34" i="3"/>
  <c r="H34" i="3" s="1"/>
  <c r="Q33" i="3"/>
  <c r="P33" i="3"/>
  <c r="H33" i="3" s="1"/>
  <c r="Q32" i="3"/>
  <c r="P32" i="3"/>
  <c r="H32" i="3" s="1"/>
  <c r="Q31" i="3"/>
  <c r="P31" i="3"/>
  <c r="H31" i="3" s="1"/>
  <c r="Q30" i="3"/>
  <c r="P30" i="3"/>
  <c r="H30" i="3" s="1"/>
  <c r="Q29" i="3"/>
  <c r="P29" i="3"/>
  <c r="H29" i="3"/>
  <c r="Q28" i="3"/>
  <c r="P28" i="3"/>
  <c r="H28" i="3" s="1"/>
  <c r="Q27" i="3"/>
  <c r="P27" i="3"/>
  <c r="H27" i="3" s="1"/>
  <c r="Q26" i="3"/>
  <c r="P26" i="3"/>
  <c r="Q25" i="3"/>
  <c r="P25" i="3"/>
  <c r="H25" i="3" s="1"/>
  <c r="Q24" i="3"/>
  <c r="P24" i="3"/>
  <c r="H24" i="3" s="1"/>
  <c r="Q23" i="3"/>
  <c r="P23" i="3"/>
  <c r="H23" i="3"/>
  <c r="Q22" i="3"/>
  <c r="P22" i="3"/>
  <c r="H22" i="3" s="1"/>
  <c r="Q21" i="3"/>
  <c r="P21" i="3"/>
  <c r="H21" i="3" s="1"/>
  <c r="Q20" i="3"/>
  <c r="P20" i="3"/>
  <c r="H20" i="3" s="1"/>
  <c r="Q19" i="3"/>
  <c r="P19" i="3"/>
  <c r="H19" i="3" s="1"/>
  <c r="Q18" i="3"/>
  <c r="P18" i="3"/>
  <c r="H18" i="3" s="1"/>
  <c r="Q17" i="3"/>
  <c r="P17" i="3"/>
  <c r="H17" i="3" s="1"/>
  <c r="Q16" i="3"/>
  <c r="P16" i="3"/>
  <c r="H16" i="3" s="1"/>
  <c r="Q15" i="3"/>
  <c r="P15" i="3"/>
  <c r="H15" i="3"/>
  <c r="Q14" i="3"/>
  <c r="P14" i="3"/>
  <c r="Q13" i="3"/>
  <c r="P13" i="3"/>
  <c r="H13" i="3"/>
  <c r="Q12" i="3"/>
  <c r="P12" i="3"/>
  <c r="Q11" i="3"/>
  <c r="P11" i="3"/>
  <c r="Q10" i="3"/>
  <c r="P10" i="3"/>
  <c r="Q9" i="3"/>
  <c r="P9" i="3"/>
  <c r="Q8" i="3"/>
  <c r="P8" i="3"/>
  <c r="Q7" i="3"/>
  <c r="P7" i="3"/>
  <c r="Q6" i="3"/>
  <c r="P6" i="3"/>
  <c r="Q5" i="3"/>
  <c r="P5" i="3"/>
  <c r="Q4" i="3"/>
  <c r="P4" i="3"/>
  <c r="Q3" i="3"/>
  <c r="F29" i="2" s="1"/>
  <c r="P3" i="3"/>
  <c r="P2" i="3"/>
  <c r="F31" i="2" l="1"/>
  <c r="F33" i="2" s="1"/>
  <c r="F28" i="2"/>
  <c r="F27" i="2"/>
  <c r="H11" i="3"/>
  <c r="H10" i="3"/>
  <c r="H8" i="3"/>
  <c r="H5" i="3"/>
  <c r="H7" i="3"/>
  <c r="H6" i="3"/>
  <c r="H3" i="3"/>
  <c r="H9" i="3"/>
  <c r="H12" i="3"/>
  <c r="H4" i="3"/>
  <c r="H2" i="3"/>
  <c r="F24" i="2" l="1"/>
</calcChain>
</file>

<file path=xl/sharedStrings.xml><?xml version="1.0" encoding="utf-8"?>
<sst xmlns="http://schemas.openxmlformats.org/spreadsheetml/2006/main" count="128" uniqueCount="114">
  <si>
    <t>GUIDE</t>
  </si>
  <si>
    <t>REGISTRATION FORM</t>
  </si>
  <si>
    <t>Caption</t>
  </si>
  <si>
    <t>To complete</t>
  </si>
  <si>
    <t>Automatic</t>
  </si>
  <si>
    <t>Ok</t>
  </si>
  <si>
    <t>Error</t>
  </si>
  <si>
    <t>Team summary</t>
  </si>
  <si>
    <t>Participants</t>
  </si>
  <si>
    <t>T-shirts sizes</t>
  </si>
  <si>
    <t>S</t>
  </si>
  <si>
    <t>Race</t>
  </si>
  <si>
    <t>M</t>
  </si>
  <si>
    <t>2.5km</t>
  </si>
  <si>
    <t>L</t>
  </si>
  <si>
    <t>5km</t>
  </si>
  <si>
    <t>XL</t>
  </si>
  <si>
    <t>10km</t>
  </si>
  <si>
    <t>Registration fees (€)</t>
  </si>
  <si>
    <t>#</t>
  </si>
  <si>
    <t>Firstname</t>
  </si>
  <si>
    <t>Lastname</t>
  </si>
  <si>
    <t>Cat.</t>
  </si>
  <si>
    <t>T-shirt size</t>
  </si>
  <si>
    <t>Notes</t>
  </si>
  <si>
    <t xml:space="preserve">Cat ok ? </t>
  </si>
  <si>
    <t>Cat letter</t>
  </si>
  <si>
    <t>Cat number</t>
  </si>
  <si>
    <t>Relay</t>
  </si>
  <si>
    <t>Team</t>
  </si>
  <si>
    <t>Team / Company Name</t>
  </si>
  <si>
    <t>Team Captain</t>
  </si>
  <si>
    <t>SURNAME:</t>
  </si>
  <si>
    <t>Name:</t>
  </si>
  <si>
    <t>E-mail:</t>
  </si>
  <si>
    <t>Tel. (work):</t>
  </si>
  <si>
    <t>Mobile:</t>
  </si>
  <si>
    <t>Address:</t>
  </si>
  <si>
    <t>ZIP code:</t>
  </si>
  <si>
    <t>Country:</t>
  </si>
  <si>
    <t>Payment details</t>
  </si>
  <si>
    <t>Bank Transfer to:</t>
  </si>
  <si>
    <t>Account Name:</t>
  </si>
  <si>
    <t>Account Number (IBAN) :</t>
  </si>
  <si>
    <t>Bank Identifier Code (BIC) :</t>
  </si>
  <si>
    <t>Reference</t>
  </si>
  <si>
    <t>Receipt of payment latests on:</t>
  </si>
  <si>
    <t>Cancellations</t>
  </si>
  <si>
    <t>After this deadline, further refund claims will have to be disregarded.</t>
  </si>
  <si>
    <t>"Team Name" and "Ariane Cross 2024"</t>
  </si>
  <si>
    <t>Adult</t>
  </si>
  <si>
    <t>ARIANE CROSS 2025</t>
  </si>
  <si>
    <t>3, 4 October, Mulhouse, France</t>
  </si>
  <si>
    <t>Visit</t>
  </si>
  <si>
    <t>3XL</t>
  </si>
  <si>
    <t>2XL</t>
  </si>
  <si>
    <t>Food</t>
  </si>
  <si>
    <t>Gender</t>
  </si>
  <si>
    <t>Birth Date</t>
  </si>
  <si>
    <t>Hotel</t>
  </si>
  <si>
    <t>Hôtel</t>
  </si>
  <si>
    <t>Tarifs (ind.)</t>
  </si>
  <si>
    <t>Durée transport public (Cité du Train &gt; hôtel)</t>
  </si>
  <si>
    <t>Durée navette (Cité du Train &gt; hôtel)</t>
  </si>
  <si>
    <t>Site web</t>
  </si>
  <si>
    <t>B&amp;B Hôtel Mulhouse Dornach</t>
  </si>
  <si>
    <t>≈ 60-80 €/nuit</t>
  </si>
  <si>
    <t>≈ Possible 10min à pied</t>
  </si>
  <si>
    <t>≈ 5 min</t>
  </si>
  <si>
    <t>https://all.accor.com/hotel/1264/index.fr.shtml</t>
  </si>
  <si>
    <t>Centre Sportif Régional Mulhouse</t>
  </si>
  <si>
    <t>≈ 30-50 €/nuit</t>
  </si>
  <si>
    <t>≈ 25 min</t>
  </si>
  <si>
    <t>≈ 10 min</t>
  </si>
  <si>
    <t>https://www.m2a.fr/sports-loisirs/centre-sportif-regional-alsace/</t>
  </si>
  <si>
    <t>+ formulaire de reservation pour groupe : formulaire-resa-csra-groupe.docx</t>
  </si>
  <si>
    <t>Ibis Budget Mulhouse Centre</t>
  </si>
  <si>
    <t>≈ 70-90 €/nuit</t>
  </si>
  <si>
    <t>≈ 15 min (arrêt à la gare)</t>
  </si>
  <si>
    <t>https://all.accor.com/hotel/A069/index.fr.shtml</t>
  </si>
  <si>
    <t>Ibis Styles Mulhouse Centre</t>
  </si>
  <si>
    <t>≈ 120-140 €/nuit</t>
  </si>
  <si>
    <t>https://all.accor.com/hotel/A063/index.fr.shtml</t>
  </si>
  <si>
    <t>Hôtel Mercure Mulhouse Centre</t>
  </si>
  <si>
    <t>≈ 140-160 €/nuit</t>
  </si>
  <si>
    <t>https://www.hotel-bb.com/fr/hotel/mulhouse-dornach</t>
  </si>
  <si>
    <t>Best Western Hôtel de la Bourse</t>
  </si>
  <si>
    <t>≈ 70–90 €</t>
  </si>
  <si>
    <t>≈ 30 min (tram + marche à partir de la gare)</t>
  </si>
  <si>
    <t>≈ 20 min (arrêt à la gare + marche)</t>
  </si>
  <si>
    <t>https://www.bestwestern.fr/fr/hotel-Mulhouse-Best-Western-Hotel-de-la-Bourse-93670</t>
  </si>
  <si>
    <t>Brit Hotel Mulhouse Centre</t>
  </si>
  <si>
    <t>https://mulhouse.brithotel.fr/</t>
  </si>
  <si>
    <t>Berti Hôtel Mulhouse Centre Gare</t>
  </si>
  <si>
    <t>≈ 80–100 €</t>
  </si>
  <si>
    <t>https://bertihotel.com/</t>
  </si>
  <si>
    <t>Best Western Mulhouse Salvator Centre</t>
  </si>
  <si>
    <t>≈ 90–120 €</t>
  </si>
  <si>
    <t>https://www.bestwestern.fr/fr/hotel-Mulhouse-Best-Western-Mulhouse-Salvator-Centre-9394</t>
  </si>
  <si>
    <t>COMITE ARIANE CROSS </t>
  </si>
  <si>
    <t>190 ALLEE MONTESQUIEU 33290 LE PIAN MEDOC</t>
  </si>
  <si>
    <t>FR76 3000 4025 1900 0100 9532 449</t>
  </si>
  <si>
    <t>BNPAFRPPXXX</t>
  </si>
  <si>
    <t>30 June 2025</t>
  </si>
  <si>
    <t>If a team member is unable to attend the Ariane Cross 2025, a substitute delegate is always welcome at no extra charge.</t>
  </si>
  <si>
    <t>1 Female (+40)</t>
  </si>
  <si>
    <t>1 Female (-40 , older accepted)</t>
  </si>
  <si>
    <t>1 Male (-40 , older accepted)</t>
  </si>
  <si>
    <t xml:space="preserve">Insert your data in the blue cells (do not copy/paste data) in the sheets "Team Summary" and "Member List"
</t>
  </si>
  <si>
    <t>To be valid, a realy team must be composed of 4 runners with the correct category:</t>
  </si>
  <si>
    <t>In the Sheet "Member List", Fill colomn "Relay" with the numéro of the relay (from 1 to 5 team max).</t>
  </si>
  <si>
    <t>1 Male (+40)</t>
  </si>
  <si>
    <t>For cancellations sent to us before 31th of July 2025, a cancellation fee of 100 € will be applied.</t>
  </si>
  <si>
    <t>NB of Participants: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</si>
</sst>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1">
    <font>
      <sz val="10"/>
      <color rgb="FF000000"/>
      <name val="Arial"/>
      <scheme val="minor"/>
    </font>
    <font>
      <b/>
      <sz val="24"/>
      <color rgb="FFED145B"/>
      <name val="Avenir"/>
    </font>
    <font>
      <sz val="10"/>
      <name val="Arial"/>
      <family val="2"/>
    </font>
    <font>
      <sz val="10"/>
      <color theme="1"/>
      <name val="Avenir"/>
    </font>
    <font>
      <sz val="14"/>
      <color theme="1"/>
      <name val="Avenir"/>
    </font>
    <font>
      <sz val="12"/>
      <color theme="1"/>
      <name val="Avenir"/>
    </font>
    <font>
      <b/>
      <sz val="14"/>
      <color rgb="FFED145B"/>
      <name val="Avenir"/>
    </font>
    <font>
      <sz val="12"/>
      <color rgb="FF111111"/>
      <name val="Avenir"/>
    </font>
    <font>
      <u/>
      <sz val="12"/>
      <color rgb="FF111111"/>
      <name val="Avenir"/>
    </font>
    <font>
      <b/>
      <sz val="18"/>
      <color rgb="FFED145B"/>
      <name val="Avenir"/>
    </font>
    <font>
      <sz val="10"/>
      <color rgb="FF111111"/>
      <name val="Avenir"/>
    </font>
    <font>
      <b/>
      <sz val="12"/>
      <color rgb="FF111111"/>
      <name val="Avenir"/>
    </font>
    <font>
      <b/>
      <sz val="12"/>
      <color theme="1"/>
      <name val="Avenir"/>
    </font>
    <font>
      <sz val="10"/>
      <name val="Verdana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  <font>
      <u/>
      <sz val="10"/>
      <color theme="10"/>
      <name val="Arial"/>
      <family val="2"/>
      <scheme val="minor"/>
    </font>
    <font>
      <b/>
      <sz val="10.5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9CD6FA"/>
        <bgColor rgb="FF9CD6FA"/>
      </patternFill>
    </fill>
    <fill>
      <patternFill patternType="solid">
        <fgColor rgb="FFFFC107"/>
        <bgColor rgb="FFFFC107"/>
      </patternFill>
    </fill>
    <fill>
      <patternFill patternType="solid">
        <fgColor rgb="FFB7E1CD"/>
        <bgColor rgb="FFB7E1CD"/>
      </patternFill>
    </fill>
    <fill>
      <patternFill patternType="solid">
        <fgColor rgb="FFDC3545"/>
        <bgColor rgb="FFDC35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5F5F5"/>
      </patternFill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thin">
        <color rgb="FFF5F5F5"/>
      </left>
      <right/>
      <top style="thin">
        <color rgb="FFF5F5F5"/>
      </top>
      <bottom/>
      <diagonal/>
    </border>
    <border>
      <left/>
      <right/>
      <top style="thin">
        <color rgb="FFF5F5F5"/>
      </top>
      <bottom/>
      <diagonal/>
    </border>
    <border>
      <left/>
      <right style="thin">
        <color rgb="FFF5F5F5"/>
      </right>
      <top style="thin">
        <color rgb="FFF5F5F5"/>
      </top>
      <bottom/>
      <diagonal/>
    </border>
    <border>
      <left style="thin">
        <color rgb="FFF5F5F5"/>
      </left>
      <right style="thin">
        <color rgb="FFF5F5F5"/>
      </right>
      <top style="thin">
        <color rgb="FFF5F5F5"/>
      </top>
      <bottom style="thin">
        <color rgb="FFF5F5F5"/>
      </bottom>
      <diagonal/>
    </border>
    <border>
      <left style="thin">
        <color rgb="FFF5F5F5"/>
      </left>
      <right/>
      <top/>
      <bottom/>
      <diagonal/>
    </border>
    <border>
      <left/>
      <right style="thin">
        <color rgb="FFF5F5F5"/>
      </right>
      <top/>
      <bottom/>
      <diagonal/>
    </border>
    <border>
      <left style="thin">
        <color rgb="FFF5F5F5"/>
      </left>
      <right/>
      <top/>
      <bottom style="thin">
        <color rgb="FFF5F5F5"/>
      </bottom>
      <diagonal/>
    </border>
    <border>
      <left/>
      <right/>
      <top/>
      <bottom style="thin">
        <color rgb="FFF5F5F5"/>
      </bottom>
      <diagonal/>
    </border>
    <border>
      <left/>
      <right style="thin">
        <color rgb="FFF5F5F5"/>
      </right>
      <top/>
      <bottom style="thin">
        <color rgb="FFF5F5F5"/>
      </bottom>
      <diagonal/>
    </border>
    <border>
      <left style="thin">
        <color rgb="FFF5F5F5"/>
      </left>
      <right style="thin">
        <color rgb="FFF5F5F5"/>
      </right>
      <top style="thin">
        <color rgb="FFF5F5F5"/>
      </top>
      <bottom/>
      <diagonal/>
    </border>
    <border>
      <left style="thin">
        <color rgb="FFF5F5F5"/>
      </left>
      <right style="thin">
        <color rgb="FFF5F5F5"/>
      </right>
      <top/>
      <bottom/>
      <diagonal/>
    </border>
    <border>
      <left style="thin">
        <color rgb="FFF5F5F5"/>
      </left>
      <right style="thin">
        <color rgb="FFF5F5F5"/>
      </right>
      <top/>
      <bottom style="thin">
        <color rgb="FFF5F5F5"/>
      </bottom>
      <diagonal/>
    </border>
    <border>
      <left style="medium">
        <color rgb="FFF5F5F5"/>
      </left>
      <right/>
      <top style="medium">
        <color rgb="FFF5F5F5"/>
      </top>
      <bottom/>
      <diagonal/>
    </border>
    <border>
      <left/>
      <right/>
      <top style="medium">
        <color rgb="FFF5F5F5"/>
      </top>
      <bottom/>
      <diagonal/>
    </border>
    <border>
      <left/>
      <right style="medium">
        <color rgb="FFF5F5F5"/>
      </right>
      <top style="medium">
        <color rgb="FFF5F5F5"/>
      </top>
      <bottom/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  <diagonal/>
    </border>
    <border>
      <left style="medium">
        <color rgb="FFF5F5F5"/>
      </left>
      <right/>
      <top/>
      <bottom style="medium">
        <color rgb="FFF5F5F5"/>
      </bottom>
      <diagonal/>
    </border>
    <border>
      <left/>
      <right/>
      <top/>
      <bottom style="medium">
        <color rgb="FFF5F5F5"/>
      </bottom>
      <diagonal/>
    </border>
    <border>
      <left/>
      <right style="medium">
        <color rgb="FFF5F5F5"/>
      </right>
      <top/>
      <bottom style="medium">
        <color rgb="FFF5F5F5"/>
      </bottom>
      <diagonal/>
    </border>
    <border>
      <left style="medium">
        <color rgb="FFF5F5F5"/>
      </left>
      <right/>
      <top style="medium">
        <color rgb="FFF5F5F5"/>
      </top>
      <bottom style="medium">
        <color rgb="FFF5F5F5"/>
      </bottom>
      <diagonal/>
    </border>
    <border>
      <left/>
      <right/>
      <top style="medium">
        <color rgb="FFF5F5F5"/>
      </top>
      <bottom style="medium">
        <color rgb="FFF5F5F5"/>
      </bottom>
      <diagonal/>
    </border>
    <border>
      <left/>
      <right style="medium">
        <color rgb="FFF5F5F5"/>
      </right>
      <top style="medium">
        <color rgb="FFF5F5F5"/>
      </top>
      <bottom style="medium">
        <color rgb="FFF5F5F5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5F5F5"/>
      </left>
      <right style="medium">
        <color rgb="FFF5F5F5"/>
      </right>
      <top/>
      <bottom style="medium">
        <color rgb="FFF5F5F5"/>
      </bottom>
      <diagonal/>
    </border>
    <border>
      <left/>
      <right style="medium">
        <color rgb="FFF5F5F5"/>
      </right>
      <top/>
      <bottom/>
      <diagonal/>
    </border>
    <border>
      <left style="medium">
        <color rgb="FFF5F5F5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4" fillId="0" borderId="0"/>
    <xf numFmtId="0" fontId="16" fillId="0" borderId="0" applyNumberFormat="0" applyFill="0" applyBorder="0" applyAlignment="0" applyProtection="0"/>
  </cellStyleXfs>
  <cellXfs count="112">
    <xf numFmtId="0" fontId="0" fillId="0" borderId="0" xfId="0" applyFont="1" applyAlignment="1"/>
    <xf numFmtId="0" fontId="3" fillId="2" borderId="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164" fontId="11" fillId="2" borderId="16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14" fontId="5" fillId="3" borderId="23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2" borderId="20" xfId="0" applyFont="1" applyFill="1" applyBorder="1" applyAlignment="1">
      <alignment vertical="center" wrapText="1"/>
    </xf>
    <xf numFmtId="0" fontId="0" fillId="0" borderId="0" xfId="0" applyFont="1" applyAlignment="1"/>
    <xf numFmtId="0" fontId="15" fillId="7" borderId="21" xfId="0" applyFont="1" applyFill="1" applyBorder="1"/>
    <xf numFmtId="0" fontId="9" fillId="8" borderId="17" xfId="0" applyFont="1" applyFill="1" applyBorder="1" applyAlignment="1">
      <alignment vertical="center"/>
    </xf>
    <xf numFmtId="0" fontId="2" fillId="7" borderId="18" xfId="0" applyFont="1" applyFill="1" applyBorder="1"/>
    <xf numFmtId="0" fontId="13" fillId="7" borderId="0" xfId="0" applyFont="1" applyFill="1"/>
    <xf numFmtId="0" fontId="13" fillId="7" borderId="0" xfId="0" applyFont="1" applyFill="1" applyProtection="1"/>
    <xf numFmtId="0" fontId="2" fillId="7" borderId="19" xfId="0" applyFont="1" applyFill="1" applyBorder="1"/>
    <xf numFmtId="0" fontId="15" fillId="7" borderId="22" xfId="0" applyFont="1" applyFill="1" applyBorder="1"/>
    <xf numFmtId="14" fontId="0" fillId="0" borderId="0" xfId="0" applyNumberFormat="1" applyFont="1" applyAlignment="1"/>
    <xf numFmtId="0" fontId="0" fillId="0" borderId="0" xfId="0" applyNumberFormat="1" applyFont="1" applyAlignment="1"/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2" fillId="2" borderId="3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3" borderId="23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0" fillId="0" borderId="0" xfId="0" applyFont="1" applyAlignment="1"/>
    <xf numFmtId="0" fontId="2" fillId="0" borderId="6" xfId="0" applyFont="1" applyBorder="1"/>
    <xf numFmtId="0" fontId="4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17" fillId="0" borderId="35" xfId="0" applyFont="1" applyBorder="1" applyAlignment="1">
      <alignment horizontal="left" vertical="center" wrapText="1" readingOrder="1"/>
    </xf>
    <xf numFmtId="0" fontId="18" fillId="0" borderId="35" xfId="0" applyFont="1" applyBorder="1" applyAlignment="1">
      <alignment horizontal="left" vertical="center" wrapText="1" readingOrder="1"/>
    </xf>
    <xf numFmtId="0" fontId="19" fillId="0" borderId="35" xfId="0" applyFont="1" applyBorder="1" applyAlignment="1">
      <alignment horizontal="left" vertical="center" wrapText="1" readingOrder="1"/>
    </xf>
    <xf numFmtId="0" fontId="16" fillId="0" borderId="35" xfId="2" applyBorder="1" applyAlignment="1">
      <alignment horizontal="left" vertical="center" wrapText="1" readingOrder="1"/>
    </xf>
    <xf numFmtId="0" fontId="16" fillId="0" borderId="36" xfId="2" applyBorder="1" applyAlignment="1">
      <alignment horizontal="left" vertical="center" wrapText="1" readingOrder="1"/>
    </xf>
    <xf numFmtId="0" fontId="16" fillId="0" borderId="37" xfId="2" applyBorder="1" applyAlignment="1">
      <alignment horizontal="left" vertical="center" wrapText="1" readingOrder="1"/>
    </xf>
    <xf numFmtId="0" fontId="19" fillId="9" borderId="35" xfId="0" applyFont="1" applyFill="1" applyBorder="1" applyAlignment="1">
      <alignment horizontal="left" vertical="center" wrapText="1" readingOrder="1"/>
    </xf>
    <xf numFmtId="0" fontId="16" fillId="9" borderId="35" xfId="2" applyFill="1" applyBorder="1" applyAlignment="1">
      <alignment horizontal="left" vertical="center" wrapText="1" readingOrder="1"/>
    </xf>
    <xf numFmtId="0" fontId="19" fillId="0" borderId="36" xfId="0" applyFont="1" applyBorder="1" applyAlignment="1">
      <alignment horizontal="left" vertical="center" wrapText="1" readingOrder="1"/>
    </xf>
    <xf numFmtId="0" fontId="19" fillId="0" borderId="37" xfId="0" applyFont="1" applyBorder="1" applyAlignment="1">
      <alignment horizontal="left" vertical="center" wrapText="1" readingOrder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20" fillId="0" borderId="0" xfId="0" applyFont="1" applyAlignment="1"/>
  </cellXfs>
  <cellStyles count="3">
    <cellStyle name="Lien hypertexte" xfId="2" builtinId="8"/>
    <cellStyle name="Normal" xfId="0" builtinId="0"/>
    <cellStyle name="Normal 4" xfId="1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ulhouse.brithotel.fr/" TargetMode="External"/><Relationship Id="rId3" Type="http://schemas.openxmlformats.org/officeDocument/2006/relationships/hyperlink" Target="https://mulhousealsace.sharepoint.com/:w:/r/sites/CrossAriane/Shared%20Documents/Comit%C3%A9%20Organisation%20Cross%20Ariane/H%C3%A9bergement%20CSRA/formulaire-resa-csra-groupe.docx?d=w66897baf101e4175a3724070ff77a480&amp;csf=1&amp;web=1&amp;e=Ina9c5" TargetMode="External"/><Relationship Id="rId7" Type="http://schemas.openxmlformats.org/officeDocument/2006/relationships/hyperlink" Target="https://www.bestwestern.fr/fr/hotel-Mulhouse-Best-Western-Hotel-de-la-Bourse-93670" TargetMode="External"/><Relationship Id="rId2" Type="http://schemas.openxmlformats.org/officeDocument/2006/relationships/hyperlink" Target="https://www.m2a.fr/sports-loisirs/centre-sportif-regional-alsace/" TargetMode="External"/><Relationship Id="rId1" Type="http://schemas.openxmlformats.org/officeDocument/2006/relationships/hyperlink" Target="https://all.accor.com/hotel/1264/index.fr.shtml" TargetMode="External"/><Relationship Id="rId6" Type="http://schemas.openxmlformats.org/officeDocument/2006/relationships/hyperlink" Target="https://www.hotel-bb.com/fr/hotel/mulhouse-dornach" TargetMode="External"/><Relationship Id="rId5" Type="http://schemas.openxmlformats.org/officeDocument/2006/relationships/hyperlink" Target="https://all.accor.com/hotel/A063/index.fr.shtml" TargetMode="External"/><Relationship Id="rId10" Type="http://schemas.openxmlformats.org/officeDocument/2006/relationships/hyperlink" Target="https://www.bestwestern.fr/fr/hotel-Mulhouse-Best-Western-Mulhouse-Salvator-Centre-9394" TargetMode="External"/><Relationship Id="rId4" Type="http://schemas.openxmlformats.org/officeDocument/2006/relationships/hyperlink" Target="https://all.accor.com/hotel/A069/index.fr.shtml" TargetMode="External"/><Relationship Id="rId9" Type="http://schemas.openxmlformats.org/officeDocument/2006/relationships/hyperlink" Target="https://bertihot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0"/>
  <sheetViews>
    <sheetView tabSelected="1" zoomScale="70" zoomScaleNormal="70" workbookViewId="0">
      <selection activeCell="E38" sqref="E38"/>
    </sheetView>
  </sheetViews>
  <sheetFormatPr baseColWidth="10" defaultColWidth="12.6328125" defaultRowHeight="15.75" customHeight="1"/>
  <cols>
    <col min="4" max="4" width="16.6328125" customWidth="1"/>
  </cols>
  <sheetData>
    <row r="1" spans="1:26" ht="15.75" customHeight="1">
      <c r="A1" s="56" t="s">
        <v>0</v>
      </c>
      <c r="B1" s="57"/>
      <c r="C1" s="57"/>
      <c r="D1" s="57"/>
      <c r="E1" s="57"/>
      <c r="F1" s="57"/>
      <c r="G1" s="5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9"/>
      <c r="B2" s="60"/>
      <c r="C2" s="60"/>
      <c r="D2" s="60"/>
      <c r="E2" s="60"/>
      <c r="F2" s="60"/>
      <c r="G2" s="6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9"/>
      <c r="B3" s="60"/>
      <c r="C3" s="60"/>
      <c r="D3" s="60"/>
      <c r="E3" s="60"/>
      <c r="F3" s="60"/>
      <c r="G3" s="6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62"/>
      <c r="B4" s="71" t="s">
        <v>108</v>
      </c>
      <c r="C4" s="57"/>
      <c r="D4" s="57"/>
      <c r="E4" s="57"/>
      <c r="F4" s="57"/>
      <c r="G4" s="5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63"/>
      <c r="B5" s="59"/>
      <c r="C5" s="60"/>
      <c r="D5" s="60"/>
      <c r="E5" s="60"/>
      <c r="F5" s="60"/>
      <c r="G5" s="6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63"/>
      <c r="B6" s="59"/>
      <c r="C6" s="60"/>
      <c r="D6" s="60"/>
      <c r="E6" s="60"/>
      <c r="F6" s="60"/>
      <c r="G6" s="6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" thickBot="1">
      <c r="A7" s="64"/>
      <c r="B7" s="65"/>
      <c r="C7" s="66"/>
      <c r="D7" s="66"/>
      <c r="E7" s="66"/>
      <c r="F7" s="66"/>
      <c r="G7" s="6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5" thickBot="1">
      <c r="A8" s="1"/>
      <c r="B8" s="68" t="s">
        <v>28</v>
      </c>
      <c r="C8" s="69"/>
      <c r="D8" s="69"/>
      <c r="E8" s="69"/>
      <c r="F8" s="69"/>
      <c r="G8" s="69"/>
      <c r="H8" s="7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5" customHeight="1">
      <c r="A9" s="1"/>
      <c r="B9" s="71" t="s">
        <v>110</v>
      </c>
      <c r="C9" s="102"/>
      <c r="D9" s="102"/>
      <c r="E9" s="102"/>
      <c r="F9" s="102"/>
      <c r="G9" s="10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5" customHeight="1">
      <c r="A10" s="1"/>
      <c r="B10" s="104"/>
      <c r="C10" s="105"/>
      <c r="D10" s="105"/>
      <c r="E10" s="105"/>
      <c r="F10" s="105"/>
      <c r="G10" s="10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5" customHeight="1">
      <c r="A11" s="1"/>
      <c r="B11" s="104"/>
      <c r="C11" s="105"/>
      <c r="D11" s="105"/>
      <c r="E11" s="105"/>
      <c r="F11" s="105"/>
      <c r="G11" s="10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5" customHeight="1">
      <c r="A12" s="1"/>
      <c r="B12" s="107"/>
      <c r="C12" s="108"/>
      <c r="D12" s="108"/>
      <c r="E12" s="108"/>
      <c r="F12" s="108"/>
      <c r="G12" s="10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>
      <c r="A13" s="1"/>
      <c r="B13" s="110" t="s">
        <v>109</v>
      </c>
      <c r="C13" s="110"/>
      <c r="D13" s="110"/>
      <c r="E13" s="110"/>
      <c r="F13" s="110"/>
      <c r="G13" s="1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>
      <c r="A14" s="1"/>
      <c r="B14" s="110"/>
      <c r="C14" s="110" t="s">
        <v>106</v>
      </c>
      <c r="D14" s="110"/>
      <c r="E14" s="110"/>
      <c r="F14" s="110"/>
      <c r="G14" s="1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>
      <c r="A15" s="1"/>
      <c r="B15" s="110"/>
      <c r="C15" s="110" t="s">
        <v>107</v>
      </c>
      <c r="D15" s="110"/>
      <c r="E15" s="110"/>
      <c r="F15" s="110"/>
      <c r="G15" s="1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>
      <c r="A16" s="1"/>
      <c r="B16" s="110"/>
      <c r="C16" s="110" t="s">
        <v>105</v>
      </c>
      <c r="D16" s="110"/>
      <c r="E16" s="110"/>
      <c r="F16" s="110"/>
      <c r="G16" s="1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52" customFormat="1" ht="15.5">
      <c r="A17" s="1"/>
      <c r="B17" s="110"/>
      <c r="C17" s="110" t="s">
        <v>111</v>
      </c>
      <c r="D17" s="110"/>
      <c r="E17" s="110"/>
      <c r="F17" s="110"/>
      <c r="G17" s="1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6" customFormat="1" ht="13" thickBot="1">
      <c r="A18" s="1"/>
      <c r="B18" s="44"/>
      <c r="C18" s="44"/>
      <c r="D18" s="44"/>
      <c r="E18" s="44"/>
      <c r="F18" s="44"/>
      <c r="G18" s="44"/>
      <c r="H18" s="4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5" thickBot="1">
      <c r="A19" s="1"/>
      <c r="B19" s="68" t="s">
        <v>40</v>
      </c>
      <c r="C19" s="69"/>
      <c r="D19" s="69"/>
      <c r="E19" s="69"/>
      <c r="F19" s="69"/>
      <c r="G19" s="69"/>
      <c r="H19" s="7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11" customFormat="1" ht="13.5" customHeight="1">
      <c r="A20" s="110"/>
      <c r="B20" s="110"/>
      <c r="C20" s="110" t="s">
        <v>41</v>
      </c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s="111" customFormat="1" ht="15.5">
      <c r="A21" s="110"/>
      <c r="B21" s="110"/>
      <c r="C21" s="110" t="s">
        <v>42</v>
      </c>
      <c r="D21" s="110"/>
      <c r="E21" s="110" t="s">
        <v>99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s="111" customFormat="1" ht="15.5">
      <c r="A22" s="110"/>
      <c r="B22" s="110"/>
      <c r="C22" s="110"/>
      <c r="D22" s="110"/>
      <c r="E22" s="110" t="s">
        <v>100</v>
      </c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s="111" customFormat="1" ht="15.5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s="111" customFormat="1" ht="15.5">
      <c r="A24" s="110"/>
      <c r="B24" s="110"/>
      <c r="C24" s="110" t="s">
        <v>43</v>
      </c>
      <c r="D24" s="110"/>
      <c r="E24" s="110" t="s">
        <v>101</v>
      </c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s="111" customFormat="1" ht="15.5">
      <c r="A25" s="110"/>
      <c r="B25" s="110"/>
      <c r="C25" s="110" t="s">
        <v>44</v>
      </c>
      <c r="D25" s="110"/>
      <c r="E25" s="110" t="s">
        <v>102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s="111" customFormat="1" ht="13.5" customHeight="1">
      <c r="A26" s="110"/>
      <c r="B26" s="110"/>
      <c r="C26" s="110" t="s">
        <v>45</v>
      </c>
      <c r="D26" s="110"/>
      <c r="E26" s="110" t="s">
        <v>49</v>
      </c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s="111" customFormat="1" ht="15.5">
      <c r="A27" s="110"/>
      <c r="B27" s="110"/>
      <c r="C27" s="110" t="s">
        <v>46</v>
      </c>
      <c r="D27" s="110"/>
      <c r="E27" s="110" t="s">
        <v>103</v>
      </c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s="111" customFormat="1" ht="16" thickBo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s="26" customFormat="1" ht="23.5" thickBot="1">
      <c r="A29" s="1"/>
      <c r="B29" s="68" t="s">
        <v>47</v>
      </c>
      <c r="C29" s="69"/>
      <c r="D29" s="69"/>
      <c r="E29" s="69"/>
      <c r="F29" s="69"/>
      <c r="G29" s="69"/>
      <c r="H29" s="7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11" customFormat="1" ht="15.5">
      <c r="A30" s="110"/>
      <c r="B30" s="110"/>
      <c r="C30" s="110" t="s">
        <v>104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s="111" customFormat="1" ht="15.5">
      <c r="A31" s="110"/>
      <c r="B31" s="110"/>
      <c r="C31" s="110" t="s">
        <v>112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6" s="111" customFormat="1" ht="15.5">
      <c r="A32" s="110"/>
      <c r="B32" s="110"/>
      <c r="C32" s="110" t="s">
        <v>48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s="26" customFormat="1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6" customFormat="1" ht="12.5">
      <c r="A34" s="1"/>
      <c r="B34" s="4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6" customFormat="1" ht="12.5">
      <c r="A35" s="1"/>
      <c r="B35" s="4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6" customFormat="1" ht="12.5">
      <c r="A36" s="1"/>
      <c r="B36" s="4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6" customFormat="1" ht="12.5">
      <c r="A37" s="1"/>
      <c r="B37" s="4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6" customFormat="1" ht="12.5">
      <c r="A38" s="1"/>
      <c r="B38" s="4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6" customFormat="1" ht="12.5">
      <c r="A39" s="1"/>
      <c r="B39" s="4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6" customFormat="1" ht="12.5">
      <c r="A40" s="1"/>
      <c r="B40" s="4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6" customFormat="1" ht="12.5">
      <c r="A41" s="1"/>
      <c r="B41" s="4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26" customFormat="1" ht="12.5">
      <c r="A42" s="1"/>
      <c r="B42" s="4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26" customFormat="1" ht="12.5">
      <c r="A43" s="1"/>
      <c r="B43" s="4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26" customFormat="1" ht="12.5">
      <c r="A44" s="1"/>
      <c r="B44" s="4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26" customFormat="1" ht="12.5">
      <c r="A45" s="1"/>
      <c r="B45" s="4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26" customFormat="1" ht="12.5">
      <c r="A46" s="1"/>
      <c r="B46" s="4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26" customFormat="1" ht="12.5">
      <c r="A47" s="1"/>
      <c r="B47" s="4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26" customFormat="1" ht="12.5">
      <c r="A48" s="1"/>
      <c r="B48" s="4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26" customFormat="1" ht="12.5">
      <c r="A49" s="1"/>
      <c r="B49" s="4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26" customFormat="1" ht="12.5">
      <c r="A50" s="1"/>
      <c r="B50" s="4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5">
      <c r="A51" s="1"/>
      <c r="B51" s="4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5">
      <c r="A52" s="1"/>
      <c r="B52" s="4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5">
      <c r="A53" s="1"/>
      <c r="B53" s="4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5">
      <c r="A54" s="1"/>
      <c r="B54" s="4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5">
      <c r="A55" s="1"/>
      <c r="B55" s="4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5">
      <c r="A56" s="1"/>
      <c r="B56" s="4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5">
      <c r="A57" s="1"/>
      <c r="B57" s="4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5">
      <c r="A58" s="1"/>
      <c r="B58" s="4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5">
      <c r="A59" s="1"/>
      <c r="B59" s="4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5">
      <c r="A60" s="1"/>
      <c r="B60" s="4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5">
      <c r="A61" s="1"/>
      <c r="B61" s="4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5">
      <c r="A62" s="1"/>
      <c r="B62" s="4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5">
      <c r="A63" s="1"/>
      <c r="B63" s="4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5">
      <c r="A64" s="1"/>
      <c r="B64" s="4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5">
      <c r="A65" s="1"/>
      <c r="B65" s="4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5">
      <c r="A66" s="1"/>
      <c r="B66" s="4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5">
      <c r="A67" s="1"/>
      <c r="B67" s="4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5">
      <c r="A68" s="1"/>
      <c r="B68" s="4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7">
    <mergeCell ref="A1:G3"/>
    <mergeCell ref="A4:A7"/>
    <mergeCell ref="B4:G7"/>
    <mergeCell ref="B19:H19"/>
    <mergeCell ref="B29:H29"/>
    <mergeCell ref="B8:H8"/>
    <mergeCell ref="B9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5"/>
  <sheetViews>
    <sheetView zoomScale="70" zoomScaleNormal="70" workbookViewId="0">
      <selection activeCell="G21" sqref="G21"/>
    </sheetView>
  </sheetViews>
  <sheetFormatPr baseColWidth="10" defaultColWidth="12.6328125" defaultRowHeight="15.75" customHeight="1"/>
  <cols>
    <col min="1" max="1" width="4.90625" customWidth="1"/>
    <col min="2" max="2" width="18.36328125" customWidth="1"/>
    <col min="3" max="3" width="13.08984375" customWidth="1"/>
    <col min="4" max="4" width="5.36328125" customWidth="1"/>
    <col min="5" max="5" width="13.90625" bestFit="1" customWidth="1"/>
    <col min="10" max="10" width="14.08984375" customWidth="1"/>
    <col min="11" max="11" width="7.08984375" bestFit="1" customWidth="1"/>
    <col min="12" max="12" width="9.7265625" bestFit="1" customWidth="1"/>
    <col min="13" max="13" width="9.90625" bestFit="1" customWidth="1"/>
    <col min="14" max="14" width="12.54296875" bestFit="1" customWidth="1"/>
    <col min="15" max="15" width="2" customWidth="1"/>
    <col min="16" max="16" width="12.6328125" customWidth="1"/>
    <col min="20" max="20" width="22.90625" customWidth="1"/>
  </cols>
  <sheetData>
    <row r="1" spans="1:15" ht="26.25" customHeight="1" thickBot="1">
      <c r="A1" s="72" t="s">
        <v>51</v>
      </c>
      <c r="B1" s="73"/>
      <c r="C1" s="73"/>
      <c r="D1" s="73"/>
      <c r="E1" s="73"/>
      <c r="F1" s="73"/>
      <c r="G1" s="74"/>
      <c r="H1" s="2"/>
      <c r="I1" s="2"/>
      <c r="J1" s="2"/>
      <c r="K1" s="2"/>
      <c r="L1" s="2"/>
      <c r="M1" s="2"/>
      <c r="N1" s="2"/>
      <c r="O1" s="2"/>
    </row>
    <row r="2" spans="1:15" s="26" customFormat="1" ht="26.25" customHeight="1" thickBot="1">
      <c r="A2" s="75"/>
      <c r="B2" s="76"/>
      <c r="C2" s="76"/>
      <c r="D2" s="76"/>
      <c r="E2" s="76"/>
      <c r="F2" s="76"/>
      <c r="G2" s="77"/>
      <c r="H2" s="4"/>
      <c r="I2" s="27" t="s">
        <v>2</v>
      </c>
      <c r="J2" s="4"/>
      <c r="K2" s="4"/>
      <c r="L2" s="4"/>
      <c r="M2" s="4"/>
      <c r="N2" s="4"/>
      <c r="O2" s="4"/>
    </row>
    <row r="3" spans="1:15" ht="26.25" customHeight="1" thickBot="1">
      <c r="A3" s="78" t="s">
        <v>52</v>
      </c>
      <c r="B3" s="79"/>
      <c r="C3" s="79"/>
      <c r="D3" s="79"/>
      <c r="E3" s="79"/>
      <c r="F3" s="79"/>
      <c r="G3" s="80"/>
      <c r="H3" s="2"/>
      <c r="I3" s="3"/>
      <c r="J3" s="4" t="s">
        <v>3</v>
      </c>
      <c r="K3" s="2"/>
      <c r="L3" s="2"/>
      <c r="M3" s="2"/>
      <c r="N3" s="2"/>
      <c r="O3" s="2"/>
    </row>
    <row r="4" spans="1:15" ht="26.25" customHeight="1" thickBot="1">
      <c r="A4" s="78" t="s">
        <v>1</v>
      </c>
      <c r="B4" s="79"/>
      <c r="C4" s="79"/>
      <c r="D4" s="79"/>
      <c r="E4" s="79"/>
      <c r="F4" s="79"/>
      <c r="G4" s="80"/>
      <c r="H4" s="2"/>
      <c r="I4" s="5"/>
      <c r="J4" s="4" t="s">
        <v>4</v>
      </c>
      <c r="K4" s="2"/>
      <c r="L4" s="2"/>
      <c r="M4" s="2"/>
      <c r="N4" s="2"/>
      <c r="O4" s="2"/>
    </row>
    <row r="5" spans="1:15" ht="26.25" customHeight="1" thickBot="1">
      <c r="A5" s="85"/>
      <c r="B5" s="79"/>
      <c r="C5" s="79"/>
      <c r="D5" s="79"/>
      <c r="E5" s="79"/>
      <c r="F5" s="79"/>
      <c r="G5" s="80"/>
      <c r="H5" s="2"/>
      <c r="I5" s="6"/>
      <c r="J5" s="4" t="s">
        <v>5</v>
      </c>
      <c r="K5" s="2"/>
      <c r="L5" s="2"/>
      <c r="M5" s="2"/>
      <c r="N5" s="2"/>
      <c r="O5" s="2"/>
    </row>
    <row r="6" spans="1:15" ht="26.25" customHeight="1" thickBot="1">
      <c r="A6" s="86"/>
      <c r="B6" s="87"/>
      <c r="C6" s="87"/>
      <c r="D6" s="87"/>
      <c r="E6" s="87"/>
      <c r="F6" s="87"/>
      <c r="G6" s="88"/>
      <c r="H6" s="2"/>
      <c r="I6" s="7"/>
      <c r="J6" s="4" t="s">
        <v>6</v>
      </c>
      <c r="K6" s="2"/>
      <c r="L6" s="2"/>
      <c r="M6" s="2"/>
      <c r="N6" s="2"/>
      <c r="O6" s="2"/>
    </row>
    <row r="7" spans="1:15" ht="26.25" customHeight="1" thickBot="1">
      <c r="A7" s="89"/>
      <c r="B7" s="90"/>
      <c r="C7" s="90"/>
      <c r="D7" s="90"/>
      <c r="E7" s="90"/>
      <c r="F7" s="90"/>
      <c r="G7" s="91"/>
      <c r="H7" s="2"/>
      <c r="I7" s="11"/>
      <c r="J7" s="11"/>
      <c r="K7" s="2"/>
      <c r="L7" s="2"/>
      <c r="M7" s="2"/>
      <c r="N7" s="2"/>
      <c r="O7" s="2"/>
    </row>
    <row r="8" spans="1:15" s="26" customFormat="1" ht="26.25" customHeight="1" thickBot="1">
      <c r="A8" s="68" t="s">
        <v>30</v>
      </c>
      <c r="B8" s="79"/>
      <c r="C8" s="79"/>
      <c r="D8" s="79"/>
      <c r="E8" s="79"/>
      <c r="F8" s="79"/>
      <c r="G8" s="79"/>
      <c r="H8" s="79"/>
      <c r="I8" s="79"/>
      <c r="J8" s="79"/>
      <c r="K8" s="80"/>
      <c r="L8" s="4"/>
      <c r="M8" s="4"/>
      <c r="N8" s="4"/>
      <c r="O8" s="4"/>
    </row>
    <row r="9" spans="1:15" s="26" customFormat="1" ht="26.25" customHeight="1" thickBot="1">
      <c r="A9" s="30"/>
      <c r="B9" s="31"/>
      <c r="C9" s="51"/>
      <c r="D9" s="31"/>
      <c r="E9" s="31"/>
      <c r="F9" s="31"/>
      <c r="G9" s="31"/>
      <c r="H9" s="29"/>
      <c r="I9" s="29"/>
      <c r="J9" s="29"/>
      <c r="K9" s="35"/>
      <c r="L9" s="4"/>
      <c r="M9" s="4"/>
      <c r="N9" s="4"/>
      <c r="O9" s="4"/>
    </row>
    <row r="10" spans="1:15" s="26" customFormat="1" ht="26.25" customHeight="1" thickBot="1">
      <c r="A10" s="30"/>
      <c r="B10" s="31"/>
      <c r="C10" s="31"/>
      <c r="D10" s="31"/>
      <c r="E10" s="31"/>
      <c r="F10" s="31"/>
      <c r="G10" s="31"/>
      <c r="H10" s="29"/>
      <c r="I10" s="29"/>
      <c r="J10" s="29"/>
      <c r="K10" s="35"/>
      <c r="L10" s="4"/>
      <c r="M10" s="4"/>
      <c r="N10" s="4"/>
      <c r="O10" s="4"/>
    </row>
    <row r="11" spans="1:15" s="26" customFormat="1" ht="26.25" customHeight="1" thickBot="1">
      <c r="A11" s="68" t="s">
        <v>31</v>
      </c>
      <c r="B11" s="79"/>
      <c r="C11" s="79"/>
      <c r="D11" s="79"/>
      <c r="E11" s="79"/>
      <c r="F11" s="79"/>
      <c r="G11" s="79"/>
      <c r="H11" s="79"/>
      <c r="I11" s="79"/>
      <c r="J11" s="79"/>
      <c r="K11" s="80"/>
      <c r="L11" s="4"/>
      <c r="M11" s="4"/>
      <c r="N11" s="4"/>
      <c r="O11" s="4"/>
    </row>
    <row r="12" spans="1:15" s="26" customFormat="1" ht="26.25" customHeight="1" thickBot="1">
      <c r="A12" s="33"/>
      <c r="B12" s="33" t="s">
        <v>32</v>
      </c>
      <c r="C12" s="3"/>
      <c r="D12" s="31"/>
      <c r="E12" s="31"/>
      <c r="F12" s="31"/>
      <c r="G12" s="31"/>
      <c r="H12" s="29"/>
      <c r="I12" s="29"/>
      <c r="J12" s="29"/>
      <c r="K12" s="35"/>
      <c r="L12" s="4"/>
      <c r="M12" s="4"/>
      <c r="N12" s="4"/>
      <c r="O12" s="4"/>
    </row>
    <row r="13" spans="1:15" s="26" customFormat="1" ht="26.25" customHeight="1" thickBot="1">
      <c r="A13" s="33"/>
      <c r="B13" s="33" t="s">
        <v>33</v>
      </c>
      <c r="C13" s="3"/>
      <c r="D13" s="31"/>
      <c r="E13" s="31"/>
      <c r="F13" s="31"/>
      <c r="G13" s="31"/>
      <c r="H13" s="29"/>
      <c r="I13" s="29"/>
      <c r="J13" s="29"/>
      <c r="K13" s="35"/>
      <c r="L13" s="4"/>
      <c r="M13" s="4"/>
      <c r="N13" s="4"/>
      <c r="O13" s="4"/>
    </row>
    <row r="14" spans="1:15" s="26" customFormat="1" ht="26.25" customHeight="1" thickBot="1">
      <c r="A14" s="33"/>
      <c r="B14" s="33" t="s">
        <v>34</v>
      </c>
      <c r="C14" s="3"/>
      <c r="D14" s="31"/>
      <c r="E14" s="31"/>
      <c r="F14" s="31"/>
      <c r="G14" s="31"/>
      <c r="H14" s="29"/>
      <c r="I14" s="29"/>
      <c r="J14" s="29"/>
      <c r="K14" s="35"/>
      <c r="L14" s="4"/>
      <c r="M14" s="4"/>
      <c r="N14" s="4"/>
      <c r="O14" s="4"/>
    </row>
    <row r="15" spans="1:15" s="26" customFormat="1" ht="26.25" customHeight="1" thickBot="1">
      <c r="A15" s="33"/>
      <c r="B15" s="33" t="s">
        <v>35</v>
      </c>
      <c r="C15" s="3"/>
      <c r="D15" s="31"/>
      <c r="E15" s="31"/>
      <c r="F15" s="31"/>
      <c r="G15" s="31"/>
      <c r="H15" s="29"/>
      <c r="I15" s="29"/>
      <c r="J15" s="29"/>
      <c r="K15" s="35"/>
      <c r="L15" s="4"/>
      <c r="M15" s="4"/>
      <c r="N15" s="4"/>
      <c r="O15" s="4"/>
    </row>
    <row r="16" spans="1:15" s="26" customFormat="1" ht="26.25" customHeight="1" thickBot="1">
      <c r="A16" s="33"/>
      <c r="B16" s="33" t="s">
        <v>36</v>
      </c>
      <c r="C16" s="3"/>
      <c r="D16" s="31"/>
      <c r="E16" s="31"/>
      <c r="F16" s="31"/>
      <c r="G16" s="31"/>
      <c r="H16" s="29"/>
      <c r="I16" s="29"/>
      <c r="J16" s="29"/>
      <c r="K16" s="35"/>
      <c r="L16" s="4"/>
      <c r="M16" s="4"/>
      <c r="N16" s="4"/>
      <c r="O16" s="4"/>
    </row>
    <row r="17" spans="1:15" s="26" customFormat="1" ht="26.25" customHeight="1" thickBot="1">
      <c r="A17" s="33"/>
      <c r="B17" s="33"/>
      <c r="C17" s="32"/>
      <c r="D17" s="31"/>
      <c r="E17" s="31"/>
      <c r="F17" s="31"/>
      <c r="G17" s="34"/>
      <c r="H17" s="4"/>
      <c r="I17" s="11"/>
      <c r="J17" s="11"/>
      <c r="K17" s="4"/>
      <c r="L17" s="4"/>
      <c r="M17" s="4"/>
      <c r="N17" s="4"/>
      <c r="O17" s="4"/>
    </row>
    <row r="18" spans="1:15" s="26" customFormat="1" ht="26.25" customHeight="1" thickBot="1">
      <c r="A18" s="33"/>
      <c r="B18" s="33" t="s">
        <v>37</v>
      </c>
      <c r="C18" s="3"/>
      <c r="D18" s="31"/>
      <c r="E18" s="31"/>
      <c r="F18" s="31"/>
      <c r="G18" s="34"/>
      <c r="H18" s="4"/>
      <c r="I18" s="11"/>
      <c r="J18" s="11"/>
      <c r="K18" s="4"/>
      <c r="L18" s="4"/>
      <c r="M18" s="4"/>
      <c r="N18" s="4"/>
      <c r="O18" s="4"/>
    </row>
    <row r="19" spans="1:15" s="26" customFormat="1" ht="26.25" customHeight="1" thickBot="1">
      <c r="A19" s="33"/>
      <c r="B19" s="33" t="s">
        <v>38</v>
      </c>
      <c r="C19" s="3"/>
      <c r="D19" s="31"/>
      <c r="E19" s="31"/>
      <c r="F19" s="31"/>
      <c r="G19" s="34"/>
      <c r="H19" s="4"/>
      <c r="I19" s="11"/>
      <c r="J19" s="11"/>
      <c r="K19" s="4"/>
      <c r="L19" s="4"/>
      <c r="M19" s="4"/>
      <c r="N19" s="4"/>
      <c r="O19" s="4"/>
    </row>
    <row r="20" spans="1:15" s="26" customFormat="1" ht="26.25" customHeight="1" thickBot="1">
      <c r="A20" s="33"/>
      <c r="B20" s="33" t="s">
        <v>39</v>
      </c>
      <c r="C20" s="3"/>
      <c r="D20" s="31"/>
      <c r="E20" s="31"/>
      <c r="F20" s="31"/>
      <c r="G20" s="34"/>
      <c r="H20" s="4"/>
      <c r="I20" s="11"/>
      <c r="J20" s="11"/>
      <c r="K20" s="4"/>
      <c r="L20" s="4"/>
      <c r="M20" s="4"/>
      <c r="N20" s="4"/>
      <c r="O20" s="4"/>
    </row>
    <row r="21" spans="1:15" ht="26.25" customHeight="1" thickBot="1">
      <c r="A21" s="2"/>
      <c r="B21" s="2"/>
      <c r="C21" s="2"/>
      <c r="D21" s="2"/>
      <c r="E21" s="2"/>
      <c r="F21" s="2"/>
      <c r="G21" s="2"/>
      <c r="H21" s="2"/>
      <c r="I21" s="11"/>
      <c r="J21" s="11"/>
      <c r="K21" s="2"/>
      <c r="L21" s="2"/>
      <c r="M21" s="2"/>
      <c r="N21" s="2"/>
      <c r="O21" s="2"/>
    </row>
    <row r="22" spans="1:15" ht="26.25" customHeight="1" thickBot="1">
      <c r="A22" s="68" t="s">
        <v>7</v>
      </c>
      <c r="B22" s="69"/>
      <c r="C22" s="69"/>
      <c r="D22" s="69"/>
      <c r="E22" s="69"/>
      <c r="F22" s="69"/>
      <c r="G22" s="69"/>
      <c r="H22" s="69"/>
      <c r="I22" s="69"/>
      <c r="J22" s="69"/>
      <c r="K22" s="70"/>
      <c r="L22" s="2"/>
      <c r="M22" s="2"/>
      <c r="N22" s="2"/>
      <c r="O22" s="2"/>
    </row>
    <row r="23" spans="1:15" ht="26.25" customHeight="1" thickBot="1">
      <c r="A23" s="8"/>
      <c r="B23" s="8"/>
      <c r="C23" s="8"/>
      <c r="D23" s="8"/>
      <c r="E23" s="8"/>
      <c r="F23" s="8"/>
      <c r="G23" s="8"/>
      <c r="H23" s="9"/>
      <c r="I23" s="9"/>
      <c r="J23" s="9"/>
      <c r="K23" s="9"/>
      <c r="L23" s="2"/>
      <c r="M23" s="2"/>
      <c r="N23" s="2"/>
      <c r="O23" s="2"/>
    </row>
    <row r="24" spans="1:15" ht="26.25" customHeight="1" thickBot="1">
      <c r="A24" s="8"/>
      <c r="B24" s="10" t="s">
        <v>8</v>
      </c>
      <c r="C24" s="8"/>
      <c r="D24" s="8"/>
      <c r="E24" s="8"/>
      <c r="F24" s="8">
        <f>SUM(F27:F29)</f>
        <v>0</v>
      </c>
      <c r="G24" s="8"/>
      <c r="H24" s="10" t="s">
        <v>9</v>
      </c>
      <c r="I24" s="9"/>
      <c r="J24" s="9"/>
      <c r="K24" s="9"/>
      <c r="L24" s="2"/>
      <c r="M24" s="2"/>
      <c r="N24" s="2"/>
      <c r="O24" s="2"/>
    </row>
    <row r="25" spans="1:15" ht="26.25" customHeight="1" thickBot="1">
      <c r="A25" s="8"/>
      <c r="B25" s="8"/>
      <c r="C25" s="8"/>
      <c r="D25" s="8"/>
      <c r="E25" s="8"/>
      <c r="F25" s="8"/>
      <c r="G25" s="8"/>
      <c r="H25" s="9"/>
      <c r="I25" s="11" t="s">
        <v>10</v>
      </c>
      <c r="J25" s="11">
        <f>COUNTIF('Member List'!I2:I76,"S")</f>
        <v>0</v>
      </c>
      <c r="K25" s="9"/>
      <c r="L25" s="2"/>
      <c r="M25" s="2"/>
      <c r="N25" s="2"/>
      <c r="O25" s="2"/>
    </row>
    <row r="26" spans="1:15" ht="26.25" customHeight="1" thickBot="1">
      <c r="A26" s="8"/>
      <c r="B26" s="10" t="s">
        <v>11</v>
      </c>
      <c r="C26" s="8"/>
      <c r="D26" s="8"/>
      <c r="E26" s="8"/>
      <c r="F26" s="8"/>
      <c r="G26" s="8"/>
      <c r="H26" s="9"/>
      <c r="I26" s="11" t="s">
        <v>12</v>
      </c>
      <c r="J26" s="11">
        <f>COUNTIF('Member List'!I2:I76,"M")</f>
        <v>0</v>
      </c>
      <c r="K26" s="9"/>
      <c r="L26" s="2"/>
      <c r="M26" s="2"/>
      <c r="N26" s="2"/>
      <c r="O26" s="2"/>
    </row>
    <row r="27" spans="1:15" ht="26.25" customHeight="1" thickBot="1">
      <c r="A27" s="8"/>
      <c r="B27" s="8"/>
      <c r="C27" s="12" t="s">
        <v>13</v>
      </c>
      <c r="D27" s="12"/>
      <c r="E27" s="8"/>
      <c r="F27" s="8">
        <f>COUNTIF('Member List'!Q2:Q76,"A")</f>
        <v>0</v>
      </c>
      <c r="G27" s="8"/>
      <c r="H27" s="9"/>
      <c r="I27" s="11" t="s">
        <v>14</v>
      </c>
      <c r="J27" s="11">
        <f>COUNTIF('Member List'!I2:I76,"L")</f>
        <v>0</v>
      </c>
      <c r="K27" s="9"/>
      <c r="L27" s="2"/>
      <c r="M27" s="2"/>
      <c r="N27" s="2"/>
      <c r="O27" s="2"/>
    </row>
    <row r="28" spans="1:15" ht="26.25" customHeight="1" thickBot="1">
      <c r="A28" s="8"/>
      <c r="B28" s="8"/>
      <c r="C28" s="12" t="s">
        <v>15</v>
      </c>
      <c r="D28" s="12"/>
      <c r="E28" s="8"/>
      <c r="F28" s="12">
        <f>COUNTIF('Member List'!Q2:Q76,"B")</f>
        <v>0</v>
      </c>
      <c r="G28" s="8"/>
      <c r="H28" s="9"/>
      <c r="I28" s="11" t="s">
        <v>16</v>
      </c>
      <c r="J28" s="11">
        <f>COUNTIF('Member List'!I2:I76,"XL")</f>
        <v>0</v>
      </c>
      <c r="K28" s="9"/>
      <c r="L28" s="2"/>
      <c r="M28" s="2"/>
      <c r="N28" s="2"/>
      <c r="O28" s="2"/>
    </row>
    <row r="29" spans="1:15" ht="26.25" customHeight="1" thickBot="1">
      <c r="A29" s="8"/>
      <c r="B29" s="8"/>
      <c r="C29" s="12" t="s">
        <v>17</v>
      </c>
      <c r="D29" s="12"/>
      <c r="E29" s="8"/>
      <c r="F29" s="12">
        <f>COUNTIF('Member List'!Q2:Q76,"C")</f>
        <v>0</v>
      </c>
      <c r="G29" s="8"/>
      <c r="H29" s="9"/>
      <c r="I29" s="9" t="s">
        <v>55</v>
      </c>
      <c r="J29" s="11">
        <f>COUNTIF('Member List'!I2:I76,"2XL")</f>
        <v>0</v>
      </c>
      <c r="K29" s="9"/>
      <c r="L29" s="2"/>
      <c r="M29" s="2"/>
      <c r="N29" s="2"/>
      <c r="O29" s="2"/>
    </row>
    <row r="30" spans="1:15" ht="26.25" customHeight="1" thickBot="1">
      <c r="A30" s="8"/>
      <c r="B30" s="8"/>
      <c r="C30" s="12"/>
      <c r="D30" s="12"/>
      <c r="E30" s="8"/>
      <c r="F30" s="8"/>
      <c r="G30" s="8"/>
      <c r="H30" s="9"/>
      <c r="I30" s="9" t="s">
        <v>54</v>
      </c>
      <c r="J30" s="11">
        <f>COUNTIF('Member List'!I2:I76,"3XL")</f>
        <v>0</v>
      </c>
      <c r="K30" s="9"/>
      <c r="L30" s="2"/>
      <c r="M30" s="2"/>
      <c r="N30" s="2"/>
      <c r="O30" s="2"/>
    </row>
    <row r="31" spans="1:15" ht="26.25" customHeight="1" thickBot="1">
      <c r="A31" s="8"/>
      <c r="B31" s="8"/>
      <c r="C31" s="81" t="s">
        <v>113</v>
      </c>
      <c r="D31" s="82"/>
      <c r="E31" s="83"/>
      <c r="F31" s="8">
        <f>COUNTIFS('Member List'!J2:J76,"Adult")+COUNTIFS('Member List'!J2:J76,"Child")</f>
        <v>0</v>
      </c>
      <c r="G31" s="8"/>
      <c r="H31" s="9"/>
      <c r="I31" s="9"/>
      <c r="J31" s="9"/>
      <c r="K31" s="9"/>
      <c r="L31" s="2"/>
      <c r="M31" s="2"/>
      <c r="N31" s="2"/>
      <c r="O31" s="2"/>
    </row>
    <row r="32" spans="1:15" s="52" customFormat="1" ht="26.25" customHeight="1" thickBot="1">
      <c r="A32" s="12"/>
      <c r="B32" s="53"/>
      <c r="C32" s="54"/>
      <c r="D32" s="54"/>
      <c r="E32" s="55"/>
      <c r="F32" s="12"/>
      <c r="G32" s="12"/>
      <c r="H32" s="11"/>
      <c r="I32" s="11"/>
      <c r="J32" s="11"/>
      <c r="K32" s="11"/>
      <c r="L32" s="4"/>
      <c r="M32" s="4"/>
      <c r="N32" s="4"/>
      <c r="O32" s="4"/>
    </row>
    <row r="33" spans="1:15" ht="26.25" customHeight="1" thickBot="1">
      <c r="A33" s="8"/>
      <c r="B33" s="84" t="s">
        <v>18</v>
      </c>
      <c r="C33" s="80"/>
      <c r="D33" s="10"/>
      <c r="E33" s="13"/>
      <c r="F33" s="14">
        <f>220*F31</f>
        <v>0</v>
      </c>
      <c r="G33" s="8"/>
      <c r="H33" s="9"/>
      <c r="I33" s="9"/>
      <c r="J33" s="9"/>
      <c r="K33" s="9"/>
      <c r="L33" s="2"/>
      <c r="M33" s="2"/>
      <c r="N33" s="2"/>
      <c r="O33" s="2"/>
    </row>
    <row r="34" spans="1:15" ht="26.25" customHeight="1" thickBot="1">
      <c r="A34" s="15"/>
      <c r="B34" s="15"/>
      <c r="C34" s="15"/>
      <c r="D34" s="15"/>
      <c r="E34" s="15"/>
      <c r="F34" s="15"/>
      <c r="G34" s="15"/>
      <c r="H34" s="2"/>
      <c r="I34" s="2"/>
      <c r="J34" s="2"/>
      <c r="K34" s="2"/>
      <c r="L34" s="2"/>
      <c r="M34" s="2"/>
      <c r="N34" s="2"/>
      <c r="O34" s="2"/>
    </row>
    <row r="35" spans="1:15" ht="26.25" customHeight="1" thickBot="1">
      <c r="A35" s="23"/>
      <c r="B35" s="22"/>
      <c r="C35" s="22"/>
      <c r="D35" s="22"/>
      <c r="E35" s="22"/>
      <c r="F35" s="22"/>
      <c r="G35" s="22"/>
      <c r="H35" s="24"/>
      <c r="I35" s="25"/>
      <c r="J35" s="15"/>
      <c r="K35" s="15"/>
      <c r="L35" s="15"/>
      <c r="M35" s="15"/>
      <c r="N35" s="15"/>
      <c r="O35" s="15"/>
    </row>
  </sheetData>
  <mergeCells count="10">
    <mergeCell ref="A1:G2"/>
    <mergeCell ref="A3:G3"/>
    <mergeCell ref="A22:K22"/>
    <mergeCell ref="C31:E31"/>
    <mergeCell ref="B33:C33"/>
    <mergeCell ref="A11:K11"/>
    <mergeCell ref="A8:K8"/>
    <mergeCell ref="A4:G4"/>
    <mergeCell ref="A5:G5"/>
    <mergeCell ref="A6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="70" zoomScaleNormal="70" workbookViewId="0">
      <selection activeCell="E13" sqref="E13"/>
    </sheetView>
  </sheetViews>
  <sheetFormatPr baseColWidth="10" defaultRowHeight="12.5"/>
  <cols>
    <col min="1" max="1" width="4" customWidth="1"/>
    <col min="2" max="2" width="9.7265625" style="49" customWidth="1"/>
    <col min="3" max="3" width="10.90625" style="49"/>
    <col min="4" max="4" width="11.08984375" style="49" bestFit="1" customWidth="1"/>
    <col min="5" max="5" width="11.81640625" style="49" bestFit="1" customWidth="1"/>
    <col min="6" max="6" width="8.1796875" style="49" customWidth="1"/>
    <col min="7" max="7" width="10.90625" style="49"/>
    <col min="8" max="8" width="8.7265625" style="49" customWidth="1"/>
    <col min="9" max="9" width="10.90625" style="49"/>
    <col min="10" max="10" width="9.7265625" style="49" customWidth="1"/>
    <col min="11" max="11" width="10.90625" style="49"/>
    <col min="12" max="12" width="21.90625" style="49" customWidth="1"/>
    <col min="13" max="13" width="62.6328125" style="49" customWidth="1"/>
    <col min="14" max="14" width="17.26953125" style="49" customWidth="1"/>
    <col min="15" max="15" width="21.08984375" style="49" customWidth="1"/>
    <col min="16" max="16" width="9.7265625" hidden="1" customWidth="1"/>
    <col min="17" max="17" width="9.90625" hidden="1" customWidth="1"/>
    <col min="18" max="18" width="12.54296875" hidden="1" customWidth="1"/>
    <col min="19" max="19" width="0" hidden="1" customWidth="1"/>
    <col min="20" max="20" width="10.90625" hidden="1" customWidth="1"/>
  </cols>
  <sheetData>
    <row r="1" spans="1:23" s="28" customFormat="1" ht="54" customHeight="1" thickBot="1">
      <c r="A1" s="38" t="s">
        <v>19</v>
      </c>
      <c r="B1" s="45" t="s">
        <v>29</v>
      </c>
      <c r="C1" s="39" t="s">
        <v>20</v>
      </c>
      <c r="D1" s="39" t="s">
        <v>21</v>
      </c>
      <c r="E1" s="39" t="s">
        <v>58</v>
      </c>
      <c r="F1" s="39" t="s">
        <v>57</v>
      </c>
      <c r="G1" s="39" t="s">
        <v>11</v>
      </c>
      <c r="H1" s="39" t="s">
        <v>22</v>
      </c>
      <c r="I1" s="39" t="s">
        <v>23</v>
      </c>
      <c r="J1" s="45" t="s">
        <v>50</v>
      </c>
      <c r="K1" s="39" t="s">
        <v>28</v>
      </c>
      <c r="L1" s="39" t="s">
        <v>53</v>
      </c>
      <c r="M1" s="39" t="s">
        <v>59</v>
      </c>
      <c r="N1" s="39" t="s">
        <v>56</v>
      </c>
      <c r="O1" s="39" t="s">
        <v>24</v>
      </c>
      <c r="P1" s="19" t="s">
        <v>25</v>
      </c>
      <c r="Q1" s="16" t="s">
        <v>26</v>
      </c>
      <c r="R1" s="16" t="s">
        <v>27</v>
      </c>
      <c r="S1" s="16"/>
    </row>
    <row r="2" spans="1:23" s="28" customFormat="1" ht="26.25" customHeight="1" thickBot="1">
      <c r="A2" s="40">
        <v>1</v>
      </c>
      <c r="B2" s="46" t="str">
        <f>IF(ISBLANK(C2),"",'Team Summary'!$C$9 )</f>
        <v/>
      </c>
      <c r="C2" s="17"/>
      <c r="D2" s="17"/>
      <c r="E2" s="18"/>
      <c r="F2" s="17"/>
      <c r="G2" s="17"/>
      <c r="H2" s="46" t="str">
        <f t="shared" ref="H2:H13" si="0">IF(P2,CONCATENATE(Q2,R2),"")</f>
        <v/>
      </c>
      <c r="I2" s="50"/>
      <c r="J2" s="46" t="str">
        <f t="shared" ref="J2:J33" si="1">IF(ISBLANK(C2),"",    IF(E2&lt;40544,"Adult","Child")    )</f>
        <v/>
      </c>
      <c r="K2" s="50"/>
      <c r="L2" s="50"/>
      <c r="M2" s="50"/>
      <c r="N2" s="50"/>
      <c r="O2" s="17"/>
      <c r="P2" s="19" t="b">
        <f t="shared" ref="P2:P65" si="2">IF(AND(NOT(ISBLANK(E2)),NOT(ISBLANK(F2)),NOT(ISBLANK(G2))),TRUE,FALSE)</f>
        <v>0</v>
      </c>
      <c r="Q2" s="16" t="str">
        <f>IF(G2="2.5km","A",IF(G2="5km","B",IF(G2="10km","C","")))</f>
        <v/>
      </c>
      <c r="R2" s="16">
        <f t="shared" ref="R2:R33" si="3">IF(F2="Male",IF(E2&gt;31047,4,IF(E2&gt;27394,5,6)),IF(E2&gt;31047,1,IF(E2&gt;27394,2,3)))</f>
        <v>3</v>
      </c>
      <c r="S2" s="20"/>
      <c r="V2" s="37"/>
      <c r="W2" s="36"/>
    </row>
    <row r="3" spans="1:23" s="28" customFormat="1" ht="26.25" customHeight="1" thickBot="1">
      <c r="A3" s="41">
        <v>2</v>
      </c>
      <c r="B3" s="46" t="str">
        <f>IF(ISBLANK(C3),"",'Team Summary'!$C$9 )</f>
        <v/>
      </c>
      <c r="C3" s="17"/>
      <c r="D3" s="17"/>
      <c r="E3" s="18"/>
      <c r="F3" s="17"/>
      <c r="G3" s="17"/>
      <c r="H3" s="47" t="str">
        <f t="shared" si="0"/>
        <v/>
      </c>
      <c r="I3" s="50"/>
      <c r="J3" s="46" t="str">
        <f t="shared" si="1"/>
        <v/>
      </c>
      <c r="K3" s="50"/>
      <c r="L3" s="50"/>
      <c r="M3" s="50"/>
      <c r="N3" s="50"/>
      <c r="O3" s="17"/>
      <c r="P3" s="19" t="b">
        <f t="shared" si="2"/>
        <v>0</v>
      </c>
      <c r="Q3" s="16" t="str">
        <f t="shared" ref="Q3:Q65" si="4">IF(G3="2.5km","A",IF(G3="5km","B",IF(G3="10km","C","")))</f>
        <v/>
      </c>
      <c r="R3" s="16">
        <f t="shared" si="3"/>
        <v>3</v>
      </c>
      <c r="S3" s="16"/>
      <c r="V3" s="37"/>
      <c r="W3" s="36"/>
    </row>
    <row r="4" spans="1:23" s="28" customFormat="1" ht="26.25" customHeight="1" thickBot="1">
      <c r="A4" s="41">
        <v>3</v>
      </c>
      <c r="B4" s="46" t="str">
        <f>IF(ISBLANK(C4),"",'Team Summary'!$C$9 )</f>
        <v/>
      </c>
      <c r="C4" s="17"/>
      <c r="D4" s="17"/>
      <c r="E4" s="18"/>
      <c r="F4" s="17"/>
      <c r="G4" s="17"/>
      <c r="H4" s="47" t="str">
        <f t="shared" si="0"/>
        <v/>
      </c>
      <c r="I4" s="50"/>
      <c r="J4" s="46" t="str">
        <f t="shared" si="1"/>
        <v/>
      </c>
      <c r="K4" s="50"/>
      <c r="L4" s="50"/>
      <c r="M4" s="50"/>
      <c r="N4" s="50"/>
      <c r="O4" s="21"/>
      <c r="P4" s="19" t="b">
        <f t="shared" si="2"/>
        <v>0</v>
      </c>
      <c r="Q4" s="16" t="str">
        <f t="shared" si="4"/>
        <v/>
      </c>
      <c r="R4" s="16">
        <f t="shared" si="3"/>
        <v>3</v>
      </c>
      <c r="S4" s="16"/>
      <c r="V4" s="37"/>
      <c r="W4" s="36"/>
    </row>
    <row r="5" spans="1:23" s="28" customFormat="1" ht="26.25" customHeight="1" thickBot="1">
      <c r="A5" s="41">
        <v>4</v>
      </c>
      <c r="B5" s="46" t="str">
        <f>IF(ISBLANK(C5),"",'Team Summary'!$C$9 )</f>
        <v/>
      </c>
      <c r="C5" s="17"/>
      <c r="D5" s="17"/>
      <c r="E5" s="18"/>
      <c r="F5" s="17"/>
      <c r="G5" s="17"/>
      <c r="H5" s="47" t="str">
        <f t="shared" si="0"/>
        <v/>
      </c>
      <c r="I5" s="50"/>
      <c r="J5" s="46" t="str">
        <f t="shared" si="1"/>
        <v/>
      </c>
      <c r="K5" s="50"/>
      <c r="L5" s="50"/>
      <c r="M5" s="50"/>
      <c r="N5" s="50"/>
      <c r="O5" s="21"/>
      <c r="P5" s="19" t="b">
        <f t="shared" si="2"/>
        <v>0</v>
      </c>
      <c r="Q5" s="16" t="str">
        <f t="shared" si="4"/>
        <v/>
      </c>
      <c r="R5" s="16">
        <f t="shared" si="3"/>
        <v>3</v>
      </c>
      <c r="S5" s="16"/>
      <c r="V5" s="37"/>
      <c r="W5" s="36"/>
    </row>
    <row r="6" spans="1:23" s="28" customFormat="1" ht="26.25" customHeight="1" thickBot="1">
      <c r="A6" s="41">
        <v>5</v>
      </c>
      <c r="B6" s="46" t="str">
        <f>IF(ISBLANK(C6),"",'Team Summary'!$C$9 )</f>
        <v/>
      </c>
      <c r="C6" s="17"/>
      <c r="D6" s="17"/>
      <c r="E6" s="18"/>
      <c r="F6" s="17"/>
      <c r="G6" s="17"/>
      <c r="H6" s="47" t="str">
        <f t="shared" si="0"/>
        <v/>
      </c>
      <c r="I6" s="50"/>
      <c r="J6" s="46" t="str">
        <f t="shared" si="1"/>
        <v/>
      </c>
      <c r="K6" s="50"/>
      <c r="L6" s="50"/>
      <c r="M6" s="50"/>
      <c r="N6" s="50"/>
      <c r="O6" s="21"/>
      <c r="P6" s="19" t="b">
        <f t="shared" si="2"/>
        <v>0</v>
      </c>
      <c r="Q6" s="16" t="str">
        <f t="shared" si="4"/>
        <v/>
      </c>
      <c r="R6" s="16">
        <f t="shared" si="3"/>
        <v>3</v>
      </c>
      <c r="S6" s="16"/>
      <c r="V6" s="37"/>
      <c r="W6" s="36"/>
    </row>
    <row r="7" spans="1:23" s="28" customFormat="1" ht="26.25" customHeight="1" thickBot="1">
      <c r="A7" s="41">
        <v>6</v>
      </c>
      <c r="B7" s="46" t="str">
        <f>IF(ISBLANK(C7),"",'Team Summary'!$C$9 )</f>
        <v/>
      </c>
      <c r="C7" s="17"/>
      <c r="D7" s="17"/>
      <c r="E7" s="18"/>
      <c r="F7" s="17"/>
      <c r="G7" s="17"/>
      <c r="H7" s="47" t="str">
        <f t="shared" si="0"/>
        <v/>
      </c>
      <c r="I7" s="50"/>
      <c r="J7" s="46" t="str">
        <f t="shared" si="1"/>
        <v/>
      </c>
      <c r="K7" s="50"/>
      <c r="L7" s="50"/>
      <c r="M7" s="50"/>
      <c r="N7" s="50"/>
      <c r="O7" s="21"/>
      <c r="P7" s="19" t="b">
        <f t="shared" si="2"/>
        <v>0</v>
      </c>
      <c r="Q7" s="16" t="str">
        <f t="shared" si="4"/>
        <v/>
      </c>
      <c r="R7" s="16">
        <f t="shared" si="3"/>
        <v>3</v>
      </c>
      <c r="S7" s="16"/>
      <c r="V7" s="37"/>
      <c r="W7" s="36"/>
    </row>
    <row r="8" spans="1:23" s="28" customFormat="1" ht="26.25" customHeight="1" thickBot="1">
      <c r="A8" s="41">
        <v>7</v>
      </c>
      <c r="B8" s="46" t="str">
        <f>IF(ISBLANK(C8),"",'Team Summary'!$C$9 )</f>
        <v/>
      </c>
      <c r="C8" s="17"/>
      <c r="D8" s="17"/>
      <c r="E8" s="18"/>
      <c r="F8" s="17"/>
      <c r="G8" s="17"/>
      <c r="H8" s="47" t="str">
        <f t="shared" si="0"/>
        <v/>
      </c>
      <c r="I8" s="50"/>
      <c r="J8" s="46" t="str">
        <f t="shared" si="1"/>
        <v/>
      </c>
      <c r="K8" s="50"/>
      <c r="L8" s="50"/>
      <c r="M8" s="50"/>
      <c r="N8" s="50"/>
      <c r="O8" s="21"/>
      <c r="P8" s="19" t="b">
        <f t="shared" si="2"/>
        <v>0</v>
      </c>
      <c r="Q8" s="16" t="str">
        <f t="shared" si="4"/>
        <v/>
      </c>
      <c r="R8" s="16">
        <f t="shared" si="3"/>
        <v>3</v>
      </c>
      <c r="S8" s="16"/>
      <c r="V8" s="37"/>
      <c r="W8" s="36"/>
    </row>
    <row r="9" spans="1:23" s="28" customFormat="1" ht="26.25" customHeight="1" thickBot="1">
      <c r="A9" s="41">
        <v>8</v>
      </c>
      <c r="B9" s="46" t="str">
        <f>IF(ISBLANK(C9),"",'Team Summary'!$C$9 )</f>
        <v/>
      </c>
      <c r="C9" s="17"/>
      <c r="D9" s="17"/>
      <c r="E9" s="18"/>
      <c r="F9" s="17"/>
      <c r="G9" s="17"/>
      <c r="H9" s="47" t="str">
        <f t="shared" si="0"/>
        <v/>
      </c>
      <c r="I9" s="50"/>
      <c r="J9" s="46" t="str">
        <f t="shared" si="1"/>
        <v/>
      </c>
      <c r="K9" s="50"/>
      <c r="L9" s="50"/>
      <c r="M9" s="50"/>
      <c r="N9" s="50"/>
      <c r="O9" s="21"/>
      <c r="P9" s="19" t="b">
        <f t="shared" si="2"/>
        <v>0</v>
      </c>
      <c r="Q9" s="16" t="str">
        <f t="shared" si="4"/>
        <v/>
      </c>
      <c r="R9" s="16">
        <f t="shared" si="3"/>
        <v>3</v>
      </c>
      <c r="S9" s="16"/>
      <c r="V9" s="37"/>
      <c r="W9" s="36"/>
    </row>
    <row r="10" spans="1:23" s="28" customFormat="1" ht="26.25" customHeight="1" thickBot="1">
      <c r="A10" s="41">
        <v>9</v>
      </c>
      <c r="B10" s="46" t="str">
        <f>IF(ISBLANK(C10),"",'Team Summary'!$C$9 )</f>
        <v/>
      </c>
      <c r="C10" s="17"/>
      <c r="D10" s="17"/>
      <c r="E10" s="18"/>
      <c r="F10" s="17"/>
      <c r="G10" s="17"/>
      <c r="H10" s="47" t="str">
        <f t="shared" si="0"/>
        <v/>
      </c>
      <c r="I10" s="50"/>
      <c r="J10" s="46" t="str">
        <f t="shared" si="1"/>
        <v/>
      </c>
      <c r="K10" s="50"/>
      <c r="L10" s="50"/>
      <c r="M10" s="50"/>
      <c r="N10" s="50"/>
      <c r="O10" s="21"/>
      <c r="P10" s="19" t="b">
        <f t="shared" si="2"/>
        <v>0</v>
      </c>
      <c r="Q10" s="16" t="str">
        <f t="shared" si="4"/>
        <v/>
      </c>
      <c r="R10" s="16">
        <f t="shared" si="3"/>
        <v>3</v>
      </c>
      <c r="S10" s="16"/>
    </row>
    <row r="11" spans="1:23" s="28" customFormat="1" ht="26.25" customHeight="1" thickBot="1">
      <c r="A11" s="41">
        <v>10</v>
      </c>
      <c r="B11" s="46" t="str">
        <f>IF(ISBLANK(C11),"",'Team Summary'!$C$9 )</f>
        <v/>
      </c>
      <c r="C11" s="17"/>
      <c r="D11" s="17"/>
      <c r="E11" s="18"/>
      <c r="F11" s="17"/>
      <c r="G11" s="17"/>
      <c r="H11" s="47" t="str">
        <f t="shared" si="0"/>
        <v/>
      </c>
      <c r="I11" s="50"/>
      <c r="J11" s="46" t="str">
        <f t="shared" si="1"/>
        <v/>
      </c>
      <c r="K11" s="50"/>
      <c r="L11" s="50"/>
      <c r="M11" s="50"/>
      <c r="N11" s="50"/>
      <c r="O11" s="21"/>
      <c r="P11" s="19" t="b">
        <f t="shared" si="2"/>
        <v>0</v>
      </c>
      <c r="Q11" s="16" t="str">
        <f t="shared" si="4"/>
        <v/>
      </c>
      <c r="R11" s="16">
        <f t="shared" si="3"/>
        <v>3</v>
      </c>
      <c r="S11" s="16"/>
    </row>
    <row r="12" spans="1:23" s="28" customFormat="1" ht="26.25" customHeight="1" thickBot="1">
      <c r="A12" s="41">
        <v>11</v>
      </c>
      <c r="B12" s="46" t="str">
        <f>IF(ISBLANK(C12),"",'Team Summary'!$C$9 )</f>
        <v/>
      </c>
      <c r="C12" s="17"/>
      <c r="D12" s="17"/>
      <c r="E12" s="18"/>
      <c r="F12" s="17"/>
      <c r="G12" s="17"/>
      <c r="H12" s="47" t="str">
        <f t="shared" si="0"/>
        <v/>
      </c>
      <c r="I12" s="50"/>
      <c r="J12" s="46" t="str">
        <f t="shared" si="1"/>
        <v/>
      </c>
      <c r="K12" s="50"/>
      <c r="L12" s="50"/>
      <c r="M12" s="50"/>
      <c r="N12" s="50"/>
      <c r="O12" s="21"/>
      <c r="P12" s="19" t="b">
        <f t="shared" si="2"/>
        <v>0</v>
      </c>
      <c r="Q12" s="16" t="str">
        <f t="shared" si="4"/>
        <v/>
      </c>
      <c r="R12" s="16">
        <f t="shared" si="3"/>
        <v>3</v>
      </c>
      <c r="S12" s="16"/>
    </row>
    <row r="13" spans="1:23" s="28" customFormat="1" ht="26.25" customHeight="1" thickBot="1">
      <c r="A13" s="41">
        <v>12</v>
      </c>
      <c r="B13" s="46" t="str">
        <f>IF(ISBLANK(C13),"",'Team Summary'!$C$9 )</f>
        <v/>
      </c>
      <c r="C13" s="17"/>
      <c r="D13" s="17"/>
      <c r="E13" s="18"/>
      <c r="F13" s="17"/>
      <c r="G13" s="17"/>
      <c r="H13" s="47" t="str">
        <f t="shared" si="0"/>
        <v/>
      </c>
      <c r="I13" s="50"/>
      <c r="J13" s="46" t="str">
        <f t="shared" si="1"/>
        <v/>
      </c>
      <c r="K13" s="50"/>
      <c r="L13" s="50"/>
      <c r="M13" s="50"/>
      <c r="N13" s="50"/>
      <c r="O13" s="21"/>
      <c r="P13" s="19" t="b">
        <f t="shared" si="2"/>
        <v>0</v>
      </c>
      <c r="Q13" s="16" t="str">
        <f t="shared" si="4"/>
        <v/>
      </c>
      <c r="R13" s="16">
        <f t="shared" si="3"/>
        <v>3</v>
      </c>
      <c r="S13" s="16"/>
    </row>
    <row r="14" spans="1:23" s="28" customFormat="1" ht="26.25" customHeight="1" thickBot="1">
      <c r="A14" s="41">
        <v>13</v>
      </c>
      <c r="B14" s="46" t="str">
        <f>IF(ISBLANK(C14),"",'Team Summary'!$C$9 )</f>
        <v/>
      </c>
      <c r="C14" s="21"/>
      <c r="D14" s="21"/>
      <c r="E14" s="21"/>
      <c r="F14" s="21"/>
      <c r="G14" s="21"/>
      <c r="H14" s="47"/>
      <c r="I14" s="21"/>
      <c r="J14" s="46" t="str">
        <f t="shared" si="1"/>
        <v/>
      </c>
      <c r="K14" s="21"/>
      <c r="L14" s="50"/>
      <c r="M14" s="50"/>
      <c r="N14" s="21"/>
      <c r="O14" s="21"/>
      <c r="P14" s="19" t="b">
        <f t="shared" si="2"/>
        <v>0</v>
      </c>
      <c r="Q14" s="16" t="str">
        <f t="shared" si="4"/>
        <v/>
      </c>
      <c r="R14" s="16">
        <f t="shared" si="3"/>
        <v>3</v>
      </c>
      <c r="S14" s="16"/>
    </row>
    <row r="15" spans="1:23" s="28" customFormat="1" ht="26.25" customHeight="1" thickBot="1">
      <c r="A15" s="41">
        <v>14</v>
      </c>
      <c r="B15" s="46" t="str">
        <f>IF(ISBLANK(C15),"",'Team Summary'!$C$9 )</f>
        <v/>
      </c>
      <c r="C15" s="21"/>
      <c r="D15" s="21"/>
      <c r="E15" s="21"/>
      <c r="F15" s="21"/>
      <c r="G15" s="21"/>
      <c r="H15" s="47" t="str">
        <f t="shared" ref="H15:H25" si="5">IF(P15,CONCATENATE(Q15,R15),"")</f>
        <v/>
      </c>
      <c r="I15" s="21"/>
      <c r="J15" s="46" t="str">
        <f t="shared" si="1"/>
        <v/>
      </c>
      <c r="K15" s="21"/>
      <c r="L15" s="21"/>
      <c r="M15" s="21"/>
      <c r="N15" s="21"/>
      <c r="O15" s="21"/>
      <c r="P15" s="19" t="b">
        <f t="shared" si="2"/>
        <v>0</v>
      </c>
      <c r="Q15" s="16" t="str">
        <f t="shared" si="4"/>
        <v/>
      </c>
      <c r="R15" s="16">
        <f t="shared" si="3"/>
        <v>3</v>
      </c>
      <c r="S15" s="16"/>
    </row>
    <row r="16" spans="1:23" s="28" customFormat="1" ht="26.25" customHeight="1" thickBot="1">
      <c r="A16" s="41">
        <v>15</v>
      </c>
      <c r="B16" s="46" t="str">
        <f>IF(ISBLANK(C16),"",'Team Summary'!$C$9 )</f>
        <v/>
      </c>
      <c r="C16" s="21"/>
      <c r="D16" s="21"/>
      <c r="E16" s="21"/>
      <c r="F16" s="21"/>
      <c r="G16" s="21"/>
      <c r="H16" s="47" t="str">
        <f t="shared" si="5"/>
        <v/>
      </c>
      <c r="I16" s="21"/>
      <c r="J16" s="46" t="str">
        <f t="shared" si="1"/>
        <v/>
      </c>
      <c r="K16" s="21"/>
      <c r="L16" s="21"/>
      <c r="M16" s="21"/>
      <c r="N16" s="21"/>
      <c r="O16" s="21"/>
      <c r="P16" s="19" t="b">
        <f t="shared" si="2"/>
        <v>0</v>
      </c>
      <c r="Q16" s="16" t="str">
        <f t="shared" si="4"/>
        <v/>
      </c>
      <c r="R16" s="16">
        <f t="shared" si="3"/>
        <v>3</v>
      </c>
      <c r="S16" s="16"/>
    </row>
    <row r="17" spans="1:19" s="28" customFormat="1" ht="26.25" customHeight="1" thickBot="1">
      <c r="A17" s="41">
        <v>16</v>
      </c>
      <c r="B17" s="46" t="str">
        <f>IF(ISBLANK(C17),"",'Team Summary'!$C$9 )</f>
        <v/>
      </c>
      <c r="C17" s="21"/>
      <c r="D17" s="21"/>
      <c r="E17" s="21"/>
      <c r="F17" s="21"/>
      <c r="G17" s="21"/>
      <c r="H17" s="47" t="str">
        <f t="shared" si="5"/>
        <v/>
      </c>
      <c r="I17" s="21"/>
      <c r="J17" s="46" t="str">
        <f t="shared" si="1"/>
        <v/>
      </c>
      <c r="K17" s="21"/>
      <c r="L17" s="21"/>
      <c r="M17" s="21"/>
      <c r="N17" s="21"/>
      <c r="O17" s="21"/>
      <c r="P17" s="19" t="b">
        <f t="shared" si="2"/>
        <v>0</v>
      </c>
      <c r="Q17" s="16" t="str">
        <f t="shared" si="4"/>
        <v/>
      </c>
      <c r="R17" s="16">
        <f t="shared" si="3"/>
        <v>3</v>
      </c>
      <c r="S17" s="16"/>
    </row>
    <row r="18" spans="1:19" s="28" customFormat="1" ht="26.25" customHeight="1" thickBot="1">
      <c r="A18" s="41">
        <v>17</v>
      </c>
      <c r="B18" s="46" t="str">
        <f>IF(ISBLANK(C18),"",'Team Summary'!$C$9 )</f>
        <v/>
      </c>
      <c r="C18" s="21"/>
      <c r="D18" s="21"/>
      <c r="E18" s="21"/>
      <c r="F18" s="21"/>
      <c r="G18" s="21"/>
      <c r="H18" s="47" t="str">
        <f t="shared" si="5"/>
        <v/>
      </c>
      <c r="I18" s="21"/>
      <c r="J18" s="46" t="str">
        <f t="shared" si="1"/>
        <v/>
      </c>
      <c r="K18" s="21"/>
      <c r="L18" s="21"/>
      <c r="M18" s="21"/>
      <c r="N18" s="21"/>
      <c r="O18" s="21"/>
      <c r="P18" s="19" t="b">
        <f t="shared" si="2"/>
        <v>0</v>
      </c>
      <c r="Q18" s="16" t="str">
        <f t="shared" si="4"/>
        <v/>
      </c>
      <c r="R18" s="16">
        <f t="shared" si="3"/>
        <v>3</v>
      </c>
      <c r="S18" s="16"/>
    </row>
    <row r="19" spans="1:19" s="28" customFormat="1" ht="26.25" customHeight="1" thickBot="1">
      <c r="A19" s="41">
        <v>18</v>
      </c>
      <c r="B19" s="46" t="str">
        <f>IF(ISBLANK(C19),"",'Team Summary'!$C$9 )</f>
        <v/>
      </c>
      <c r="C19" s="21"/>
      <c r="D19" s="21"/>
      <c r="E19" s="21"/>
      <c r="F19" s="21"/>
      <c r="G19" s="21"/>
      <c r="H19" s="47" t="str">
        <f t="shared" si="5"/>
        <v/>
      </c>
      <c r="I19" s="21"/>
      <c r="J19" s="46" t="str">
        <f t="shared" si="1"/>
        <v/>
      </c>
      <c r="K19" s="21"/>
      <c r="L19" s="21"/>
      <c r="M19" s="21"/>
      <c r="N19" s="21"/>
      <c r="O19" s="21"/>
      <c r="P19" s="19" t="b">
        <f t="shared" si="2"/>
        <v>0</v>
      </c>
      <c r="Q19" s="16" t="str">
        <f t="shared" si="4"/>
        <v/>
      </c>
      <c r="R19" s="16">
        <f t="shared" si="3"/>
        <v>3</v>
      </c>
      <c r="S19" s="16"/>
    </row>
    <row r="20" spans="1:19" s="28" customFormat="1" ht="26.25" customHeight="1" thickBot="1">
      <c r="A20" s="41">
        <v>19</v>
      </c>
      <c r="B20" s="46" t="str">
        <f>IF(ISBLANK(C20),"",'Team Summary'!$C$9 )</f>
        <v/>
      </c>
      <c r="C20" s="21"/>
      <c r="D20" s="21"/>
      <c r="E20" s="21"/>
      <c r="F20" s="21"/>
      <c r="G20" s="21"/>
      <c r="H20" s="47" t="str">
        <f t="shared" si="5"/>
        <v/>
      </c>
      <c r="I20" s="21"/>
      <c r="J20" s="46" t="str">
        <f t="shared" si="1"/>
        <v/>
      </c>
      <c r="K20" s="21"/>
      <c r="L20" s="21"/>
      <c r="M20" s="21"/>
      <c r="N20" s="21"/>
      <c r="O20" s="21"/>
      <c r="P20" s="19" t="b">
        <f t="shared" si="2"/>
        <v>0</v>
      </c>
      <c r="Q20" s="16" t="str">
        <f t="shared" si="4"/>
        <v/>
      </c>
      <c r="R20" s="16">
        <f t="shared" si="3"/>
        <v>3</v>
      </c>
      <c r="S20" s="16"/>
    </row>
    <row r="21" spans="1:19" s="28" customFormat="1" ht="26.25" customHeight="1" thickBot="1">
      <c r="A21" s="41">
        <v>20</v>
      </c>
      <c r="B21" s="46" t="str">
        <f>IF(ISBLANK(C21),"",'Team Summary'!$C$9 )</f>
        <v/>
      </c>
      <c r="C21" s="21"/>
      <c r="D21" s="21"/>
      <c r="E21" s="21"/>
      <c r="F21" s="21"/>
      <c r="G21" s="21"/>
      <c r="H21" s="47" t="str">
        <f t="shared" si="5"/>
        <v/>
      </c>
      <c r="I21" s="21"/>
      <c r="J21" s="46" t="str">
        <f t="shared" si="1"/>
        <v/>
      </c>
      <c r="K21" s="21"/>
      <c r="L21" s="21"/>
      <c r="M21" s="21"/>
      <c r="N21" s="21"/>
      <c r="O21" s="21"/>
      <c r="P21" s="19" t="b">
        <f t="shared" si="2"/>
        <v>0</v>
      </c>
      <c r="Q21" s="16" t="str">
        <f t="shared" si="4"/>
        <v/>
      </c>
      <c r="R21" s="16">
        <f t="shared" si="3"/>
        <v>3</v>
      </c>
      <c r="S21" s="16"/>
    </row>
    <row r="22" spans="1:19" s="28" customFormat="1" ht="26.25" customHeight="1" thickBot="1">
      <c r="A22" s="41">
        <v>21</v>
      </c>
      <c r="B22" s="46" t="str">
        <f>IF(ISBLANK(C22),"",'Team Summary'!$C$9 )</f>
        <v/>
      </c>
      <c r="C22" s="21"/>
      <c r="D22" s="21"/>
      <c r="E22" s="21"/>
      <c r="F22" s="21"/>
      <c r="G22" s="21"/>
      <c r="H22" s="47" t="str">
        <f t="shared" si="5"/>
        <v/>
      </c>
      <c r="I22" s="21"/>
      <c r="J22" s="46" t="str">
        <f t="shared" si="1"/>
        <v/>
      </c>
      <c r="K22" s="21"/>
      <c r="L22" s="21"/>
      <c r="M22" s="21"/>
      <c r="N22" s="21"/>
      <c r="O22" s="21"/>
      <c r="P22" s="19" t="b">
        <f t="shared" si="2"/>
        <v>0</v>
      </c>
      <c r="Q22" s="16" t="str">
        <f t="shared" si="4"/>
        <v/>
      </c>
      <c r="R22" s="16">
        <f t="shared" si="3"/>
        <v>3</v>
      </c>
      <c r="S22" s="16"/>
    </row>
    <row r="23" spans="1:19" s="28" customFormat="1" ht="26.25" customHeight="1" thickBot="1">
      <c r="A23" s="41">
        <v>22</v>
      </c>
      <c r="B23" s="46" t="str">
        <f>IF(ISBLANK(C23),"",'Team Summary'!$C$9 )</f>
        <v/>
      </c>
      <c r="C23" s="21"/>
      <c r="D23" s="21"/>
      <c r="E23" s="21"/>
      <c r="F23" s="21"/>
      <c r="G23" s="21"/>
      <c r="H23" s="47" t="str">
        <f t="shared" si="5"/>
        <v/>
      </c>
      <c r="I23" s="21"/>
      <c r="J23" s="46" t="str">
        <f t="shared" si="1"/>
        <v/>
      </c>
      <c r="K23" s="21"/>
      <c r="L23" s="21"/>
      <c r="M23" s="21"/>
      <c r="N23" s="21"/>
      <c r="O23" s="21"/>
      <c r="P23" s="19" t="b">
        <f t="shared" si="2"/>
        <v>0</v>
      </c>
      <c r="Q23" s="16" t="str">
        <f t="shared" si="4"/>
        <v/>
      </c>
      <c r="R23" s="16">
        <f t="shared" si="3"/>
        <v>3</v>
      </c>
      <c r="S23" s="16"/>
    </row>
    <row r="24" spans="1:19" s="28" customFormat="1" ht="26.25" customHeight="1" thickBot="1">
      <c r="A24" s="41">
        <v>23</v>
      </c>
      <c r="B24" s="46" t="str">
        <f>IF(ISBLANK(C24),"",'Team Summary'!$C$9 )</f>
        <v/>
      </c>
      <c r="C24" s="21"/>
      <c r="D24" s="21"/>
      <c r="E24" s="21"/>
      <c r="F24" s="21"/>
      <c r="G24" s="21"/>
      <c r="H24" s="47" t="str">
        <f t="shared" si="5"/>
        <v/>
      </c>
      <c r="I24" s="21"/>
      <c r="J24" s="46" t="str">
        <f t="shared" si="1"/>
        <v/>
      </c>
      <c r="K24" s="21"/>
      <c r="L24" s="21"/>
      <c r="M24" s="21"/>
      <c r="N24" s="21"/>
      <c r="O24" s="21"/>
      <c r="P24" s="19" t="b">
        <f t="shared" si="2"/>
        <v>0</v>
      </c>
      <c r="Q24" s="16" t="str">
        <f t="shared" si="4"/>
        <v/>
      </c>
      <c r="R24" s="16">
        <f t="shared" si="3"/>
        <v>3</v>
      </c>
      <c r="S24" s="16"/>
    </row>
    <row r="25" spans="1:19" s="28" customFormat="1" ht="26.25" customHeight="1" thickBot="1">
      <c r="A25" s="41">
        <v>24</v>
      </c>
      <c r="B25" s="46" t="str">
        <f>IF(ISBLANK(C25),"",'Team Summary'!$C$9 )</f>
        <v/>
      </c>
      <c r="C25" s="21"/>
      <c r="D25" s="21"/>
      <c r="E25" s="21"/>
      <c r="F25" s="21"/>
      <c r="G25" s="21"/>
      <c r="H25" s="47" t="str">
        <f t="shared" si="5"/>
        <v/>
      </c>
      <c r="I25" s="21"/>
      <c r="J25" s="46" t="str">
        <f t="shared" si="1"/>
        <v/>
      </c>
      <c r="K25" s="21"/>
      <c r="L25" s="21"/>
      <c r="M25" s="21"/>
      <c r="N25" s="21"/>
      <c r="O25" s="21"/>
      <c r="P25" s="19" t="b">
        <f t="shared" si="2"/>
        <v>0</v>
      </c>
      <c r="Q25" s="16" t="str">
        <f t="shared" si="4"/>
        <v/>
      </c>
      <c r="R25" s="16">
        <f t="shared" si="3"/>
        <v>3</v>
      </c>
      <c r="S25" s="16"/>
    </row>
    <row r="26" spans="1:19" s="28" customFormat="1" ht="26.25" customHeight="1" thickBot="1">
      <c r="A26" s="41">
        <v>25</v>
      </c>
      <c r="B26" s="46" t="str">
        <f>IF(ISBLANK(C26),"",'Team Summary'!$C$9 )</f>
        <v/>
      </c>
      <c r="C26" s="21"/>
      <c r="D26" s="21"/>
      <c r="E26" s="21"/>
      <c r="F26" s="21"/>
      <c r="G26" s="21"/>
      <c r="H26" s="47"/>
      <c r="I26" s="21"/>
      <c r="J26" s="46" t="str">
        <f t="shared" si="1"/>
        <v/>
      </c>
      <c r="K26" s="21"/>
      <c r="L26" s="21"/>
      <c r="M26" s="21"/>
      <c r="N26" s="21"/>
      <c r="O26" s="21"/>
      <c r="P26" s="19" t="b">
        <f t="shared" si="2"/>
        <v>0</v>
      </c>
      <c r="Q26" s="16" t="str">
        <f t="shared" si="4"/>
        <v/>
      </c>
      <c r="R26" s="16">
        <f t="shared" si="3"/>
        <v>3</v>
      </c>
      <c r="S26" s="16"/>
    </row>
    <row r="27" spans="1:19" s="28" customFormat="1" ht="26.25" customHeight="1" thickBot="1">
      <c r="A27" s="41">
        <v>26</v>
      </c>
      <c r="B27" s="46" t="str">
        <f>IF(ISBLANK(C27),"",'Team Summary'!$C$9 )</f>
        <v/>
      </c>
      <c r="C27" s="21"/>
      <c r="D27" s="21"/>
      <c r="E27" s="21"/>
      <c r="F27" s="21"/>
      <c r="G27" s="21"/>
      <c r="H27" s="47" t="str">
        <f t="shared" ref="H27:H58" si="6">IF(P27,CONCATENATE(Q27,R27),"")</f>
        <v/>
      </c>
      <c r="I27" s="21"/>
      <c r="J27" s="46" t="str">
        <f t="shared" si="1"/>
        <v/>
      </c>
      <c r="K27" s="21"/>
      <c r="L27" s="21"/>
      <c r="M27" s="21"/>
      <c r="N27" s="21"/>
      <c r="O27" s="21"/>
      <c r="P27" s="19" t="b">
        <f t="shared" si="2"/>
        <v>0</v>
      </c>
      <c r="Q27" s="16" t="str">
        <f t="shared" si="4"/>
        <v/>
      </c>
      <c r="R27" s="16">
        <f t="shared" si="3"/>
        <v>3</v>
      </c>
      <c r="S27" s="16"/>
    </row>
    <row r="28" spans="1:19" s="28" customFormat="1" ht="26.25" customHeight="1" thickBot="1">
      <c r="A28" s="41">
        <v>27</v>
      </c>
      <c r="B28" s="46" t="str">
        <f>IF(ISBLANK(C28),"",'Team Summary'!$C$9 )</f>
        <v/>
      </c>
      <c r="C28" s="21"/>
      <c r="D28" s="21"/>
      <c r="E28" s="21"/>
      <c r="F28" s="21"/>
      <c r="G28" s="21"/>
      <c r="H28" s="47" t="str">
        <f t="shared" si="6"/>
        <v/>
      </c>
      <c r="I28" s="21"/>
      <c r="J28" s="46" t="str">
        <f t="shared" si="1"/>
        <v/>
      </c>
      <c r="K28" s="21"/>
      <c r="L28" s="21"/>
      <c r="M28" s="21"/>
      <c r="N28" s="21"/>
      <c r="O28" s="21"/>
      <c r="P28" s="19" t="b">
        <f t="shared" si="2"/>
        <v>0</v>
      </c>
      <c r="Q28" s="16" t="str">
        <f t="shared" si="4"/>
        <v/>
      </c>
      <c r="R28" s="16">
        <f t="shared" si="3"/>
        <v>3</v>
      </c>
      <c r="S28" s="16"/>
    </row>
    <row r="29" spans="1:19" s="28" customFormat="1" ht="26.25" customHeight="1" thickBot="1">
      <c r="A29" s="41">
        <v>28</v>
      </c>
      <c r="B29" s="46" t="str">
        <f>IF(ISBLANK(C29),"",'Team Summary'!$C$9 )</f>
        <v/>
      </c>
      <c r="C29" s="21"/>
      <c r="D29" s="21"/>
      <c r="E29" s="21"/>
      <c r="F29" s="21"/>
      <c r="G29" s="21"/>
      <c r="H29" s="47" t="str">
        <f t="shared" si="6"/>
        <v/>
      </c>
      <c r="I29" s="21"/>
      <c r="J29" s="46" t="str">
        <f t="shared" si="1"/>
        <v/>
      </c>
      <c r="K29" s="21"/>
      <c r="L29" s="21"/>
      <c r="M29" s="21"/>
      <c r="N29" s="21"/>
      <c r="O29" s="21"/>
      <c r="P29" s="19" t="b">
        <f t="shared" si="2"/>
        <v>0</v>
      </c>
      <c r="Q29" s="16" t="str">
        <f t="shared" si="4"/>
        <v/>
      </c>
      <c r="R29" s="16">
        <f t="shared" si="3"/>
        <v>3</v>
      </c>
      <c r="S29" s="16"/>
    </row>
    <row r="30" spans="1:19" s="28" customFormat="1" ht="26.25" customHeight="1" thickBot="1">
      <c r="A30" s="41">
        <v>29</v>
      </c>
      <c r="B30" s="46" t="str">
        <f>IF(ISBLANK(C30),"",'Team Summary'!$C$9 )</f>
        <v/>
      </c>
      <c r="C30" s="21"/>
      <c r="D30" s="21"/>
      <c r="E30" s="21"/>
      <c r="F30" s="21"/>
      <c r="G30" s="21"/>
      <c r="H30" s="47" t="str">
        <f t="shared" si="6"/>
        <v/>
      </c>
      <c r="I30" s="21"/>
      <c r="J30" s="46" t="str">
        <f t="shared" si="1"/>
        <v/>
      </c>
      <c r="K30" s="21"/>
      <c r="L30" s="21"/>
      <c r="M30" s="21"/>
      <c r="N30" s="21"/>
      <c r="O30" s="21"/>
      <c r="P30" s="19" t="b">
        <f t="shared" si="2"/>
        <v>0</v>
      </c>
      <c r="Q30" s="16" t="str">
        <f t="shared" si="4"/>
        <v/>
      </c>
      <c r="R30" s="16">
        <f t="shared" si="3"/>
        <v>3</v>
      </c>
      <c r="S30" s="16"/>
    </row>
    <row r="31" spans="1:19" s="28" customFormat="1" ht="26.25" customHeight="1" thickBot="1">
      <c r="A31" s="41">
        <v>30</v>
      </c>
      <c r="B31" s="46" t="str">
        <f>IF(ISBLANK(C31),"",'Team Summary'!$C$9 )</f>
        <v/>
      </c>
      <c r="C31" s="21"/>
      <c r="D31" s="21"/>
      <c r="E31" s="21"/>
      <c r="F31" s="21"/>
      <c r="G31" s="21"/>
      <c r="H31" s="47" t="str">
        <f t="shared" si="6"/>
        <v/>
      </c>
      <c r="I31" s="21"/>
      <c r="J31" s="46" t="str">
        <f t="shared" si="1"/>
        <v/>
      </c>
      <c r="K31" s="21"/>
      <c r="L31" s="21"/>
      <c r="M31" s="21"/>
      <c r="N31" s="21"/>
      <c r="O31" s="21"/>
      <c r="P31" s="19" t="b">
        <f t="shared" si="2"/>
        <v>0</v>
      </c>
      <c r="Q31" s="16" t="str">
        <f t="shared" si="4"/>
        <v/>
      </c>
      <c r="R31" s="16">
        <f t="shared" si="3"/>
        <v>3</v>
      </c>
      <c r="S31" s="16"/>
    </row>
    <row r="32" spans="1:19" s="28" customFormat="1" ht="26.25" customHeight="1" thickBot="1">
      <c r="A32" s="41">
        <v>31</v>
      </c>
      <c r="B32" s="46" t="str">
        <f>IF(ISBLANK(C32),"",'Team Summary'!$C$9 )</f>
        <v/>
      </c>
      <c r="C32" s="21"/>
      <c r="D32" s="21"/>
      <c r="E32" s="21"/>
      <c r="F32" s="21"/>
      <c r="G32" s="21"/>
      <c r="H32" s="47" t="str">
        <f t="shared" si="6"/>
        <v/>
      </c>
      <c r="I32" s="21"/>
      <c r="J32" s="46" t="str">
        <f t="shared" si="1"/>
        <v/>
      </c>
      <c r="K32" s="21"/>
      <c r="L32" s="21"/>
      <c r="M32" s="21"/>
      <c r="N32" s="21"/>
      <c r="O32" s="21"/>
      <c r="P32" s="19" t="b">
        <f t="shared" si="2"/>
        <v>0</v>
      </c>
      <c r="Q32" s="16" t="str">
        <f t="shared" si="4"/>
        <v/>
      </c>
      <c r="R32" s="16">
        <f t="shared" si="3"/>
        <v>3</v>
      </c>
      <c r="S32" s="16"/>
    </row>
    <row r="33" spans="1:19" s="28" customFormat="1" ht="26.25" customHeight="1" thickBot="1">
      <c r="A33" s="41">
        <v>32</v>
      </c>
      <c r="B33" s="46" t="str">
        <f>IF(ISBLANK(C33),"",'Team Summary'!$C$9 )</f>
        <v/>
      </c>
      <c r="C33" s="21"/>
      <c r="D33" s="21"/>
      <c r="E33" s="21"/>
      <c r="F33" s="21"/>
      <c r="G33" s="21"/>
      <c r="H33" s="47" t="str">
        <f t="shared" si="6"/>
        <v/>
      </c>
      <c r="I33" s="21"/>
      <c r="J33" s="46" t="str">
        <f t="shared" si="1"/>
        <v/>
      </c>
      <c r="K33" s="21"/>
      <c r="L33" s="21"/>
      <c r="M33" s="21"/>
      <c r="N33" s="21"/>
      <c r="O33" s="21"/>
      <c r="P33" s="19" t="b">
        <f t="shared" si="2"/>
        <v>0</v>
      </c>
      <c r="Q33" s="16" t="str">
        <f t="shared" si="4"/>
        <v/>
      </c>
      <c r="R33" s="16">
        <f t="shared" si="3"/>
        <v>3</v>
      </c>
      <c r="S33" s="16"/>
    </row>
    <row r="34" spans="1:19" s="28" customFormat="1" ht="26.25" customHeight="1" thickBot="1">
      <c r="A34" s="41">
        <v>33</v>
      </c>
      <c r="B34" s="46" t="str">
        <f>IF(ISBLANK(C34),"",'Team Summary'!$C$9 )</f>
        <v/>
      </c>
      <c r="C34" s="21"/>
      <c r="D34" s="21"/>
      <c r="E34" s="21"/>
      <c r="F34" s="21"/>
      <c r="G34" s="21"/>
      <c r="H34" s="47" t="str">
        <f t="shared" si="6"/>
        <v/>
      </c>
      <c r="I34" s="21"/>
      <c r="J34" s="46" t="str">
        <f t="shared" ref="J34:J65" si="7">IF(ISBLANK(C34),"",    IF(E34&lt;40544,"Adult","Child")    )</f>
        <v/>
      </c>
      <c r="K34" s="21"/>
      <c r="L34" s="21"/>
      <c r="M34" s="21"/>
      <c r="N34" s="21"/>
      <c r="O34" s="21"/>
      <c r="P34" s="19" t="b">
        <f t="shared" si="2"/>
        <v>0</v>
      </c>
      <c r="Q34" s="16" t="str">
        <f t="shared" si="4"/>
        <v/>
      </c>
      <c r="R34" s="16">
        <f t="shared" ref="R34:R65" si="8">IF(F34="Male",IF(E34&gt;31047,4,IF(E34&gt;27394,5,6)),IF(E34&gt;31047,1,IF(E34&gt;27394,2,3)))</f>
        <v>3</v>
      </c>
      <c r="S34" s="16"/>
    </row>
    <row r="35" spans="1:19" s="28" customFormat="1" ht="26.25" customHeight="1" thickBot="1">
      <c r="A35" s="41">
        <v>34</v>
      </c>
      <c r="B35" s="46" t="str">
        <f>IF(ISBLANK(C35),"",'Team Summary'!$C$9 )</f>
        <v/>
      </c>
      <c r="C35" s="21"/>
      <c r="D35" s="21"/>
      <c r="E35" s="21"/>
      <c r="F35" s="21"/>
      <c r="G35" s="21"/>
      <c r="H35" s="47" t="str">
        <f t="shared" si="6"/>
        <v/>
      </c>
      <c r="I35" s="21"/>
      <c r="J35" s="46" t="str">
        <f t="shared" si="7"/>
        <v/>
      </c>
      <c r="K35" s="21"/>
      <c r="L35" s="21"/>
      <c r="M35" s="21"/>
      <c r="N35" s="21"/>
      <c r="O35" s="21"/>
      <c r="P35" s="19" t="b">
        <f t="shared" si="2"/>
        <v>0</v>
      </c>
      <c r="Q35" s="16" t="str">
        <f t="shared" si="4"/>
        <v/>
      </c>
      <c r="R35" s="16">
        <f t="shared" si="8"/>
        <v>3</v>
      </c>
      <c r="S35" s="16"/>
    </row>
    <row r="36" spans="1:19" s="28" customFormat="1" ht="26.25" customHeight="1" thickBot="1">
      <c r="A36" s="41">
        <v>35</v>
      </c>
      <c r="B36" s="46" t="str">
        <f>IF(ISBLANK(C36),"",'Team Summary'!$C$9 )</f>
        <v/>
      </c>
      <c r="C36" s="21"/>
      <c r="D36" s="21"/>
      <c r="E36" s="21"/>
      <c r="F36" s="21"/>
      <c r="G36" s="21"/>
      <c r="H36" s="47" t="str">
        <f t="shared" si="6"/>
        <v/>
      </c>
      <c r="I36" s="21"/>
      <c r="J36" s="46" t="str">
        <f t="shared" si="7"/>
        <v/>
      </c>
      <c r="K36" s="21"/>
      <c r="L36" s="21"/>
      <c r="M36" s="21"/>
      <c r="N36" s="21"/>
      <c r="O36" s="21"/>
      <c r="P36" s="19" t="b">
        <f t="shared" si="2"/>
        <v>0</v>
      </c>
      <c r="Q36" s="16" t="str">
        <f t="shared" si="4"/>
        <v/>
      </c>
      <c r="R36" s="16">
        <f t="shared" si="8"/>
        <v>3</v>
      </c>
      <c r="S36" s="16"/>
    </row>
    <row r="37" spans="1:19" s="28" customFormat="1" ht="26.25" customHeight="1" thickBot="1">
      <c r="A37" s="41">
        <v>36</v>
      </c>
      <c r="B37" s="46" t="str">
        <f>IF(ISBLANK(C37),"",'Team Summary'!$C$9 )</f>
        <v/>
      </c>
      <c r="C37" s="21"/>
      <c r="D37" s="21"/>
      <c r="E37" s="21"/>
      <c r="F37" s="21"/>
      <c r="G37" s="21"/>
      <c r="H37" s="47" t="str">
        <f t="shared" si="6"/>
        <v/>
      </c>
      <c r="I37" s="21"/>
      <c r="J37" s="46" t="str">
        <f t="shared" si="7"/>
        <v/>
      </c>
      <c r="K37" s="21"/>
      <c r="L37" s="21"/>
      <c r="M37" s="21"/>
      <c r="N37" s="21"/>
      <c r="O37" s="21"/>
      <c r="P37" s="19" t="b">
        <f t="shared" si="2"/>
        <v>0</v>
      </c>
      <c r="Q37" s="16" t="str">
        <f t="shared" si="4"/>
        <v/>
      </c>
      <c r="R37" s="16">
        <f t="shared" si="8"/>
        <v>3</v>
      </c>
      <c r="S37" s="16"/>
    </row>
    <row r="38" spans="1:19" s="28" customFormat="1" ht="26.25" customHeight="1" thickBot="1">
      <c r="A38" s="41">
        <v>37</v>
      </c>
      <c r="B38" s="46" t="str">
        <f>IF(ISBLANK(C38),"",'Team Summary'!$C$9 )</f>
        <v/>
      </c>
      <c r="C38" s="21"/>
      <c r="D38" s="21"/>
      <c r="E38" s="21"/>
      <c r="F38" s="21"/>
      <c r="G38" s="21"/>
      <c r="H38" s="47" t="str">
        <f t="shared" si="6"/>
        <v/>
      </c>
      <c r="I38" s="21"/>
      <c r="J38" s="46" t="str">
        <f t="shared" si="7"/>
        <v/>
      </c>
      <c r="K38" s="21"/>
      <c r="L38" s="21"/>
      <c r="M38" s="21"/>
      <c r="N38" s="21"/>
      <c r="O38" s="21"/>
      <c r="P38" s="19" t="b">
        <f t="shared" si="2"/>
        <v>0</v>
      </c>
      <c r="Q38" s="16" t="str">
        <f t="shared" si="4"/>
        <v/>
      </c>
      <c r="R38" s="16">
        <f t="shared" si="8"/>
        <v>3</v>
      </c>
      <c r="S38" s="16"/>
    </row>
    <row r="39" spans="1:19" s="28" customFormat="1" ht="26.25" customHeight="1" thickBot="1">
      <c r="A39" s="41">
        <v>38</v>
      </c>
      <c r="B39" s="46" t="str">
        <f>IF(ISBLANK(C39),"",'Team Summary'!$C$9 )</f>
        <v/>
      </c>
      <c r="C39" s="21"/>
      <c r="D39" s="21"/>
      <c r="E39" s="21"/>
      <c r="F39" s="21"/>
      <c r="G39" s="21"/>
      <c r="H39" s="47" t="str">
        <f t="shared" si="6"/>
        <v/>
      </c>
      <c r="I39" s="21"/>
      <c r="J39" s="46" t="str">
        <f t="shared" si="7"/>
        <v/>
      </c>
      <c r="K39" s="21"/>
      <c r="L39" s="21"/>
      <c r="M39" s="21"/>
      <c r="N39" s="21"/>
      <c r="O39" s="21"/>
      <c r="P39" s="19" t="b">
        <f t="shared" si="2"/>
        <v>0</v>
      </c>
      <c r="Q39" s="16" t="str">
        <f t="shared" si="4"/>
        <v/>
      </c>
      <c r="R39" s="16">
        <f t="shared" si="8"/>
        <v>3</v>
      </c>
      <c r="S39" s="16"/>
    </row>
    <row r="40" spans="1:19" s="28" customFormat="1" ht="26.25" customHeight="1" thickBot="1">
      <c r="A40" s="41">
        <v>39</v>
      </c>
      <c r="B40" s="46" t="str">
        <f>IF(ISBLANK(C40),"",'Team Summary'!$C$9 )</f>
        <v/>
      </c>
      <c r="C40" s="21"/>
      <c r="D40" s="21"/>
      <c r="E40" s="21"/>
      <c r="F40" s="21"/>
      <c r="G40" s="21"/>
      <c r="H40" s="47" t="str">
        <f t="shared" si="6"/>
        <v/>
      </c>
      <c r="I40" s="21"/>
      <c r="J40" s="46" t="str">
        <f t="shared" si="7"/>
        <v/>
      </c>
      <c r="K40" s="21"/>
      <c r="L40" s="21"/>
      <c r="M40" s="21"/>
      <c r="N40" s="21"/>
      <c r="O40" s="21"/>
      <c r="P40" s="19" t="b">
        <f t="shared" si="2"/>
        <v>0</v>
      </c>
      <c r="Q40" s="16" t="str">
        <f t="shared" si="4"/>
        <v/>
      </c>
      <c r="R40" s="16">
        <f t="shared" si="8"/>
        <v>3</v>
      </c>
      <c r="S40" s="16"/>
    </row>
    <row r="41" spans="1:19" s="28" customFormat="1" ht="26.25" customHeight="1" thickBot="1">
      <c r="A41" s="41">
        <v>40</v>
      </c>
      <c r="B41" s="46" t="str">
        <f>IF(ISBLANK(C41),"",'Team Summary'!$C$9 )</f>
        <v/>
      </c>
      <c r="C41" s="21"/>
      <c r="D41" s="21"/>
      <c r="E41" s="21"/>
      <c r="F41" s="21"/>
      <c r="G41" s="21"/>
      <c r="H41" s="47" t="str">
        <f t="shared" si="6"/>
        <v/>
      </c>
      <c r="I41" s="21"/>
      <c r="J41" s="46" t="str">
        <f t="shared" si="7"/>
        <v/>
      </c>
      <c r="K41" s="21"/>
      <c r="L41" s="21"/>
      <c r="M41" s="21"/>
      <c r="N41" s="21"/>
      <c r="O41" s="21"/>
      <c r="P41" s="19" t="b">
        <f t="shared" si="2"/>
        <v>0</v>
      </c>
      <c r="Q41" s="16" t="str">
        <f t="shared" si="4"/>
        <v/>
      </c>
      <c r="R41" s="16">
        <f t="shared" si="8"/>
        <v>3</v>
      </c>
      <c r="S41" s="16"/>
    </row>
    <row r="42" spans="1:19" s="28" customFormat="1" ht="26.25" customHeight="1" thickBot="1">
      <c r="A42" s="41">
        <v>41</v>
      </c>
      <c r="B42" s="46" t="str">
        <f>IF(ISBLANK(C42),"",'Team Summary'!$C$9 )</f>
        <v/>
      </c>
      <c r="C42" s="21"/>
      <c r="D42" s="21"/>
      <c r="E42" s="21"/>
      <c r="F42" s="21"/>
      <c r="G42" s="21"/>
      <c r="H42" s="47" t="str">
        <f t="shared" si="6"/>
        <v/>
      </c>
      <c r="I42" s="21"/>
      <c r="J42" s="46" t="str">
        <f t="shared" si="7"/>
        <v/>
      </c>
      <c r="K42" s="21"/>
      <c r="L42" s="21"/>
      <c r="M42" s="21"/>
      <c r="N42" s="21"/>
      <c r="O42" s="21"/>
      <c r="P42" s="19" t="b">
        <f t="shared" si="2"/>
        <v>0</v>
      </c>
      <c r="Q42" s="16" t="str">
        <f t="shared" si="4"/>
        <v/>
      </c>
      <c r="R42" s="16">
        <f t="shared" si="8"/>
        <v>3</v>
      </c>
      <c r="S42" s="16"/>
    </row>
    <row r="43" spans="1:19" s="28" customFormat="1" ht="26.25" customHeight="1" thickBot="1">
      <c r="A43" s="41">
        <v>42</v>
      </c>
      <c r="B43" s="46" t="str">
        <f>IF(ISBLANK(C43),"",'Team Summary'!$C$9 )</f>
        <v/>
      </c>
      <c r="C43" s="21"/>
      <c r="D43" s="21"/>
      <c r="E43" s="21"/>
      <c r="F43" s="21"/>
      <c r="G43" s="21"/>
      <c r="H43" s="47" t="str">
        <f t="shared" si="6"/>
        <v/>
      </c>
      <c r="I43" s="21"/>
      <c r="J43" s="46" t="str">
        <f t="shared" si="7"/>
        <v/>
      </c>
      <c r="K43" s="21"/>
      <c r="L43" s="21"/>
      <c r="M43" s="21"/>
      <c r="N43" s="21"/>
      <c r="O43" s="21"/>
      <c r="P43" s="19" t="b">
        <f t="shared" si="2"/>
        <v>0</v>
      </c>
      <c r="Q43" s="16" t="str">
        <f t="shared" si="4"/>
        <v/>
      </c>
      <c r="R43" s="16">
        <f t="shared" si="8"/>
        <v>3</v>
      </c>
      <c r="S43" s="16"/>
    </row>
    <row r="44" spans="1:19" s="28" customFormat="1" ht="26.25" customHeight="1" thickBot="1">
      <c r="A44" s="41">
        <v>43</v>
      </c>
      <c r="B44" s="46" t="str">
        <f>IF(ISBLANK(C44),"",'Team Summary'!$C$9 )</f>
        <v/>
      </c>
      <c r="C44" s="21"/>
      <c r="D44" s="21"/>
      <c r="E44" s="21"/>
      <c r="F44" s="21"/>
      <c r="G44" s="21"/>
      <c r="H44" s="47" t="str">
        <f t="shared" si="6"/>
        <v/>
      </c>
      <c r="I44" s="21"/>
      <c r="J44" s="46" t="str">
        <f t="shared" si="7"/>
        <v/>
      </c>
      <c r="K44" s="21"/>
      <c r="L44" s="21"/>
      <c r="M44" s="21"/>
      <c r="N44" s="21"/>
      <c r="O44" s="21"/>
      <c r="P44" s="19" t="b">
        <f t="shared" si="2"/>
        <v>0</v>
      </c>
      <c r="Q44" s="16" t="str">
        <f t="shared" si="4"/>
        <v/>
      </c>
      <c r="R44" s="16">
        <f t="shared" si="8"/>
        <v>3</v>
      </c>
      <c r="S44" s="16"/>
    </row>
    <row r="45" spans="1:19" s="28" customFormat="1" ht="26.25" customHeight="1" thickBot="1">
      <c r="A45" s="41">
        <v>44</v>
      </c>
      <c r="B45" s="46" t="str">
        <f>IF(ISBLANK(C45),"",'Team Summary'!$C$9 )</f>
        <v/>
      </c>
      <c r="C45" s="21"/>
      <c r="D45" s="21"/>
      <c r="E45" s="21"/>
      <c r="F45" s="21"/>
      <c r="G45" s="21"/>
      <c r="H45" s="47" t="str">
        <f t="shared" si="6"/>
        <v/>
      </c>
      <c r="I45" s="21"/>
      <c r="J45" s="46" t="str">
        <f t="shared" si="7"/>
        <v/>
      </c>
      <c r="K45" s="21"/>
      <c r="L45" s="21"/>
      <c r="M45" s="21"/>
      <c r="N45" s="21"/>
      <c r="O45" s="21"/>
      <c r="P45" s="19" t="b">
        <f t="shared" si="2"/>
        <v>0</v>
      </c>
      <c r="Q45" s="16" t="str">
        <f t="shared" si="4"/>
        <v/>
      </c>
      <c r="R45" s="16">
        <f t="shared" si="8"/>
        <v>3</v>
      </c>
      <c r="S45" s="16"/>
    </row>
    <row r="46" spans="1:19" s="28" customFormat="1" ht="26.25" customHeight="1" thickBot="1">
      <c r="A46" s="41">
        <v>45</v>
      </c>
      <c r="B46" s="46" t="str">
        <f>IF(ISBLANK(C46),"",'Team Summary'!$C$9 )</f>
        <v/>
      </c>
      <c r="C46" s="21"/>
      <c r="D46" s="21"/>
      <c r="E46" s="21"/>
      <c r="F46" s="21"/>
      <c r="G46" s="21"/>
      <c r="H46" s="47" t="str">
        <f t="shared" si="6"/>
        <v/>
      </c>
      <c r="I46" s="21"/>
      <c r="J46" s="46" t="str">
        <f t="shared" si="7"/>
        <v/>
      </c>
      <c r="K46" s="21"/>
      <c r="L46" s="21"/>
      <c r="M46" s="21"/>
      <c r="N46" s="21"/>
      <c r="O46" s="21"/>
      <c r="P46" s="19" t="b">
        <f t="shared" si="2"/>
        <v>0</v>
      </c>
      <c r="Q46" s="16" t="str">
        <f t="shared" si="4"/>
        <v/>
      </c>
      <c r="R46" s="16">
        <f t="shared" si="8"/>
        <v>3</v>
      </c>
      <c r="S46" s="16"/>
    </row>
    <row r="47" spans="1:19" s="28" customFormat="1" ht="26.25" customHeight="1" thickBot="1">
      <c r="A47" s="41">
        <v>46</v>
      </c>
      <c r="B47" s="46" t="str">
        <f>IF(ISBLANK(C47),"",'Team Summary'!$C$9 )</f>
        <v/>
      </c>
      <c r="C47" s="21"/>
      <c r="D47" s="21"/>
      <c r="E47" s="21"/>
      <c r="F47" s="21"/>
      <c r="G47" s="21"/>
      <c r="H47" s="47" t="str">
        <f t="shared" si="6"/>
        <v/>
      </c>
      <c r="I47" s="21"/>
      <c r="J47" s="46" t="str">
        <f t="shared" si="7"/>
        <v/>
      </c>
      <c r="K47" s="21"/>
      <c r="L47" s="21"/>
      <c r="M47" s="21"/>
      <c r="N47" s="21"/>
      <c r="O47" s="21"/>
      <c r="P47" s="19" t="b">
        <f t="shared" si="2"/>
        <v>0</v>
      </c>
      <c r="Q47" s="16" t="str">
        <f t="shared" si="4"/>
        <v/>
      </c>
      <c r="R47" s="16">
        <f t="shared" si="8"/>
        <v>3</v>
      </c>
      <c r="S47" s="16"/>
    </row>
    <row r="48" spans="1:19" s="28" customFormat="1" ht="26.25" customHeight="1" thickBot="1">
      <c r="A48" s="41">
        <v>47</v>
      </c>
      <c r="B48" s="46" t="str">
        <f>IF(ISBLANK(C48),"",'Team Summary'!$C$9 )</f>
        <v/>
      </c>
      <c r="C48" s="21"/>
      <c r="D48" s="21"/>
      <c r="E48" s="21"/>
      <c r="F48" s="21"/>
      <c r="G48" s="21"/>
      <c r="H48" s="47" t="str">
        <f t="shared" si="6"/>
        <v/>
      </c>
      <c r="I48" s="21"/>
      <c r="J48" s="46" t="str">
        <f t="shared" si="7"/>
        <v/>
      </c>
      <c r="K48" s="21"/>
      <c r="L48" s="21"/>
      <c r="M48" s="21"/>
      <c r="N48" s="21"/>
      <c r="O48" s="21"/>
      <c r="P48" s="19" t="b">
        <f t="shared" si="2"/>
        <v>0</v>
      </c>
      <c r="Q48" s="16" t="str">
        <f t="shared" si="4"/>
        <v/>
      </c>
      <c r="R48" s="16">
        <f t="shared" si="8"/>
        <v>3</v>
      </c>
      <c r="S48" s="16"/>
    </row>
    <row r="49" spans="1:19" s="28" customFormat="1" ht="26.25" customHeight="1" thickBot="1">
      <c r="A49" s="41">
        <v>48</v>
      </c>
      <c r="B49" s="46" t="str">
        <f>IF(ISBLANK(C49),"",'Team Summary'!$C$9 )</f>
        <v/>
      </c>
      <c r="C49" s="21"/>
      <c r="D49" s="21"/>
      <c r="E49" s="21"/>
      <c r="F49" s="21"/>
      <c r="G49" s="21"/>
      <c r="H49" s="47" t="str">
        <f t="shared" si="6"/>
        <v/>
      </c>
      <c r="I49" s="21"/>
      <c r="J49" s="46" t="str">
        <f t="shared" si="7"/>
        <v/>
      </c>
      <c r="K49" s="21"/>
      <c r="L49" s="21"/>
      <c r="M49" s="21"/>
      <c r="N49" s="21"/>
      <c r="O49" s="21"/>
      <c r="P49" s="19" t="b">
        <f t="shared" si="2"/>
        <v>0</v>
      </c>
      <c r="Q49" s="16" t="str">
        <f t="shared" si="4"/>
        <v/>
      </c>
      <c r="R49" s="16">
        <f t="shared" si="8"/>
        <v>3</v>
      </c>
      <c r="S49" s="16"/>
    </row>
    <row r="50" spans="1:19" s="28" customFormat="1" ht="26.25" customHeight="1" thickBot="1">
      <c r="A50" s="41">
        <v>49</v>
      </c>
      <c r="B50" s="46" t="str">
        <f>IF(ISBLANK(C50),"",'Team Summary'!$C$9 )</f>
        <v/>
      </c>
      <c r="C50" s="21"/>
      <c r="D50" s="21"/>
      <c r="E50" s="21"/>
      <c r="F50" s="21"/>
      <c r="G50" s="21"/>
      <c r="H50" s="47" t="str">
        <f t="shared" si="6"/>
        <v/>
      </c>
      <c r="I50" s="21"/>
      <c r="J50" s="46" t="str">
        <f t="shared" si="7"/>
        <v/>
      </c>
      <c r="K50" s="21"/>
      <c r="L50" s="21"/>
      <c r="M50" s="21"/>
      <c r="N50" s="21"/>
      <c r="O50" s="21"/>
      <c r="P50" s="19" t="b">
        <f t="shared" si="2"/>
        <v>0</v>
      </c>
      <c r="Q50" s="16" t="str">
        <f t="shared" si="4"/>
        <v/>
      </c>
      <c r="R50" s="16">
        <f t="shared" si="8"/>
        <v>3</v>
      </c>
      <c r="S50" s="16"/>
    </row>
    <row r="51" spans="1:19" s="28" customFormat="1" ht="26.25" customHeight="1" thickBot="1">
      <c r="A51" s="41">
        <v>50</v>
      </c>
      <c r="B51" s="46" t="str">
        <f>IF(ISBLANK(C51),"",'Team Summary'!$C$9 )</f>
        <v/>
      </c>
      <c r="C51" s="21"/>
      <c r="D51" s="21"/>
      <c r="E51" s="21"/>
      <c r="F51" s="21"/>
      <c r="G51" s="21"/>
      <c r="H51" s="47" t="str">
        <f t="shared" si="6"/>
        <v/>
      </c>
      <c r="I51" s="21"/>
      <c r="J51" s="46" t="str">
        <f t="shared" si="7"/>
        <v/>
      </c>
      <c r="K51" s="21"/>
      <c r="L51" s="21"/>
      <c r="M51" s="21"/>
      <c r="N51" s="21"/>
      <c r="O51" s="21"/>
      <c r="P51" s="19" t="b">
        <f t="shared" si="2"/>
        <v>0</v>
      </c>
      <c r="Q51" s="16" t="str">
        <f t="shared" si="4"/>
        <v/>
      </c>
      <c r="R51" s="16">
        <f t="shared" si="8"/>
        <v>3</v>
      </c>
      <c r="S51" s="16"/>
    </row>
    <row r="52" spans="1:19" s="28" customFormat="1" ht="26.25" customHeight="1" thickBot="1">
      <c r="A52" s="41">
        <v>51</v>
      </c>
      <c r="B52" s="46" t="str">
        <f>IF(ISBLANK(C52),"",'Team Summary'!$C$9 )</f>
        <v/>
      </c>
      <c r="C52" s="21"/>
      <c r="D52" s="21"/>
      <c r="E52" s="21"/>
      <c r="F52" s="21"/>
      <c r="G52" s="21"/>
      <c r="H52" s="47" t="str">
        <f t="shared" si="6"/>
        <v/>
      </c>
      <c r="I52" s="21"/>
      <c r="J52" s="46" t="str">
        <f t="shared" si="7"/>
        <v/>
      </c>
      <c r="K52" s="21"/>
      <c r="L52" s="21"/>
      <c r="M52" s="21"/>
      <c r="N52" s="21"/>
      <c r="O52" s="21"/>
      <c r="P52" s="19" t="b">
        <f t="shared" si="2"/>
        <v>0</v>
      </c>
      <c r="Q52" s="16" t="str">
        <f t="shared" si="4"/>
        <v/>
      </c>
      <c r="R52" s="16">
        <f t="shared" si="8"/>
        <v>3</v>
      </c>
      <c r="S52" s="16"/>
    </row>
    <row r="53" spans="1:19" s="28" customFormat="1" ht="26.25" customHeight="1" thickBot="1">
      <c r="A53" s="41">
        <v>52</v>
      </c>
      <c r="B53" s="46" t="str">
        <f>IF(ISBLANK(C53),"",'Team Summary'!$C$9 )</f>
        <v/>
      </c>
      <c r="C53" s="21"/>
      <c r="D53" s="21"/>
      <c r="E53" s="21"/>
      <c r="F53" s="21"/>
      <c r="G53" s="21"/>
      <c r="H53" s="47" t="str">
        <f t="shared" si="6"/>
        <v/>
      </c>
      <c r="I53" s="21"/>
      <c r="J53" s="46" t="str">
        <f t="shared" si="7"/>
        <v/>
      </c>
      <c r="K53" s="21"/>
      <c r="L53" s="21"/>
      <c r="M53" s="21"/>
      <c r="N53" s="21"/>
      <c r="O53" s="21"/>
      <c r="P53" s="19" t="b">
        <f t="shared" si="2"/>
        <v>0</v>
      </c>
      <c r="Q53" s="16" t="str">
        <f t="shared" si="4"/>
        <v/>
      </c>
      <c r="R53" s="16">
        <f t="shared" si="8"/>
        <v>3</v>
      </c>
      <c r="S53" s="16"/>
    </row>
    <row r="54" spans="1:19" s="28" customFormat="1" ht="26.25" customHeight="1" thickBot="1">
      <c r="A54" s="41">
        <v>53</v>
      </c>
      <c r="B54" s="46" t="str">
        <f>IF(ISBLANK(C54),"",'Team Summary'!$C$9 )</f>
        <v/>
      </c>
      <c r="C54" s="21"/>
      <c r="D54" s="21"/>
      <c r="E54" s="21"/>
      <c r="F54" s="21"/>
      <c r="G54" s="21"/>
      <c r="H54" s="47" t="str">
        <f t="shared" si="6"/>
        <v/>
      </c>
      <c r="I54" s="21"/>
      <c r="J54" s="46" t="str">
        <f t="shared" si="7"/>
        <v/>
      </c>
      <c r="K54" s="21"/>
      <c r="L54" s="21"/>
      <c r="M54" s="21"/>
      <c r="N54" s="21"/>
      <c r="O54" s="21"/>
      <c r="P54" s="19" t="b">
        <f t="shared" si="2"/>
        <v>0</v>
      </c>
      <c r="Q54" s="16" t="str">
        <f t="shared" si="4"/>
        <v/>
      </c>
      <c r="R54" s="16">
        <f t="shared" si="8"/>
        <v>3</v>
      </c>
      <c r="S54" s="16"/>
    </row>
    <row r="55" spans="1:19" s="28" customFormat="1" ht="26.25" customHeight="1" thickBot="1">
      <c r="A55" s="41">
        <v>54</v>
      </c>
      <c r="B55" s="46" t="str">
        <f>IF(ISBLANK(C55),"",'Team Summary'!$C$9 )</f>
        <v/>
      </c>
      <c r="C55" s="21"/>
      <c r="D55" s="21"/>
      <c r="E55" s="21"/>
      <c r="F55" s="21"/>
      <c r="G55" s="21"/>
      <c r="H55" s="47" t="str">
        <f t="shared" si="6"/>
        <v/>
      </c>
      <c r="I55" s="21"/>
      <c r="J55" s="46" t="str">
        <f t="shared" si="7"/>
        <v/>
      </c>
      <c r="K55" s="21"/>
      <c r="L55" s="21"/>
      <c r="M55" s="21"/>
      <c r="N55" s="21"/>
      <c r="O55" s="21"/>
      <c r="P55" s="19" t="b">
        <f t="shared" si="2"/>
        <v>0</v>
      </c>
      <c r="Q55" s="16" t="str">
        <f t="shared" si="4"/>
        <v/>
      </c>
      <c r="R55" s="16">
        <f t="shared" si="8"/>
        <v>3</v>
      </c>
      <c r="S55" s="16"/>
    </row>
    <row r="56" spans="1:19" s="28" customFormat="1" ht="26.25" customHeight="1" thickBot="1">
      <c r="A56" s="41">
        <v>55</v>
      </c>
      <c r="B56" s="46" t="str">
        <f>IF(ISBLANK(C56),"",'Team Summary'!$C$9 )</f>
        <v/>
      </c>
      <c r="C56" s="21"/>
      <c r="D56" s="21"/>
      <c r="E56" s="21"/>
      <c r="F56" s="21"/>
      <c r="G56" s="21"/>
      <c r="H56" s="47" t="str">
        <f t="shared" si="6"/>
        <v/>
      </c>
      <c r="I56" s="21"/>
      <c r="J56" s="46" t="str">
        <f t="shared" si="7"/>
        <v/>
      </c>
      <c r="K56" s="21"/>
      <c r="L56" s="21"/>
      <c r="M56" s="21"/>
      <c r="N56" s="21"/>
      <c r="O56" s="21"/>
      <c r="P56" s="19" t="b">
        <f t="shared" si="2"/>
        <v>0</v>
      </c>
      <c r="Q56" s="16" t="str">
        <f t="shared" si="4"/>
        <v/>
      </c>
      <c r="R56" s="16">
        <f t="shared" si="8"/>
        <v>3</v>
      </c>
      <c r="S56" s="16"/>
    </row>
    <row r="57" spans="1:19" s="28" customFormat="1" ht="26.25" customHeight="1" thickBot="1">
      <c r="A57" s="41">
        <v>56</v>
      </c>
      <c r="B57" s="46" t="str">
        <f>IF(ISBLANK(C57),"",'Team Summary'!$C$9 )</f>
        <v/>
      </c>
      <c r="C57" s="21"/>
      <c r="D57" s="21"/>
      <c r="E57" s="21"/>
      <c r="F57" s="21"/>
      <c r="G57" s="21"/>
      <c r="H57" s="47" t="str">
        <f t="shared" si="6"/>
        <v/>
      </c>
      <c r="I57" s="21"/>
      <c r="J57" s="46" t="str">
        <f t="shared" si="7"/>
        <v/>
      </c>
      <c r="K57" s="21"/>
      <c r="L57" s="21"/>
      <c r="M57" s="21"/>
      <c r="N57" s="21"/>
      <c r="O57" s="21"/>
      <c r="P57" s="19" t="b">
        <f t="shared" si="2"/>
        <v>0</v>
      </c>
      <c r="Q57" s="16" t="str">
        <f t="shared" si="4"/>
        <v/>
      </c>
      <c r="R57" s="16">
        <f t="shared" si="8"/>
        <v>3</v>
      </c>
      <c r="S57" s="16"/>
    </row>
    <row r="58" spans="1:19" s="28" customFormat="1" ht="26.25" customHeight="1" thickBot="1">
      <c r="A58" s="41">
        <v>57</v>
      </c>
      <c r="B58" s="46" t="str">
        <f>IF(ISBLANK(C58),"",'Team Summary'!$C$9 )</f>
        <v/>
      </c>
      <c r="C58" s="21"/>
      <c r="D58" s="21"/>
      <c r="E58" s="21"/>
      <c r="F58" s="21"/>
      <c r="G58" s="21"/>
      <c r="H58" s="47" t="str">
        <f t="shared" si="6"/>
        <v/>
      </c>
      <c r="I58" s="21"/>
      <c r="J58" s="46" t="str">
        <f t="shared" si="7"/>
        <v/>
      </c>
      <c r="K58" s="21"/>
      <c r="L58" s="21"/>
      <c r="M58" s="21"/>
      <c r="N58" s="21"/>
      <c r="O58" s="21"/>
      <c r="P58" s="19" t="b">
        <f t="shared" si="2"/>
        <v>0</v>
      </c>
      <c r="Q58" s="16" t="str">
        <f t="shared" si="4"/>
        <v/>
      </c>
      <c r="R58" s="16">
        <f t="shared" si="8"/>
        <v>3</v>
      </c>
      <c r="S58" s="16"/>
    </row>
    <row r="59" spans="1:19" s="28" customFormat="1" ht="26.25" customHeight="1" thickBot="1">
      <c r="A59" s="41">
        <v>58</v>
      </c>
      <c r="B59" s="46" t="str">
        <f>IF(ISBLANK(C59),"",'Team Summary'!$C$9 )</f>
        <v/>
      </c>
      <c r="C59" s="21"/>
      <c r="D59" s="21"/>
      <c r="E59" s="21"/>
      <c r="F59" s="21"/>
      <c r="G59" s="21"/>
      <c r="H59" s="47" t="str">
        <f t="shared" ref="H59:H76" si="9">IF(P59,CONCATENATE(Q59,R59),"")</f>
        <v/>
      </c>
      <c r="I59" s="21"/>
      <c r="J59" s="46" t="str">
        <f t="shared" si="7"/>
        <v/>
      </c>
      <c r="K59" s="21"/>
      <c r="L59" s="21"/>
      <c r="M59" s="21"/>
      <c r="N59" s="21"/>
      <c r="O59" s="21"/>
      <c r="P59" s="19" t="b">
        <f t="shared" si="2"/>
        <v>0</v>
      </c>
      <c r="Q59" s="16" t="str">
        <f t="shared" si="4"/>
        <v/>
      </c>
      <c r="R59" s="16">
        <f t="shared" si="8"/>
        <v>3</v>
      </c>
      <c r="S59" s="16"/>
    </row>
    <row r="60" spans="1:19" s="28" customFormat="1" ht="26.25" customHeight="1" thickBot="1">
      <c r="A60" s="41">
        <v>59</v>
      </c>
      <c r="B60" s="46" t="str">
        <f>IF(ISBLANK(C60),"",'Team Summary'!$C$9 )</f>
        <v/>
      </c>
      <c r="C60" s="21"/>
      <c r="D60" s="21"/>
      <c r="E60" s="21"/>
      <c r="F60" s="21"/>
      <c r="G60" s="21"/>
      <c r="H60" s="47" t="str">
        <f t="shared" si="9"/>
        <v/>
      </c>
      <c r="I60" s="21"/>
      <c r="J60" s="46" t="str">
        <f t="shared" si="7"/>
        <v/>
      </c>
      <c r="K60" s="21"/>
      <c r="L60" s="21"/>
      <c r="M60" s="21"/>
      <c r="N60" s="21"/>
      <c r="O60" s="21"/>
      <c r="P60" s="19" t="b">
        <f t="shared" si="2"/>
        <v>0</v>
      </c>
      <c r="Q60" s="16" t="str">
        <f t="shared" si="4"/>
        <v/>
      </c>
      <c r="R60" s="16">
        <f t="shared" si="8"/>
        <v>3</v>
      </c>
      <c r="S60" s="16"/>
    </row>
    <row r="61" spans="1:19" s="28" customFormat="1" ht="26.25" customHeight="1" thickBot="1">
      <c r="A61" s="41">
        <v>60</v>
      </c>
      <c r="B61" s="46" t="str">
        <f>IF(ISBLANK(C61),"",'Team Summary'!$C$9 )</f>
        <v/>
      </c>
      <c r="C61" s="21"/>
      <c r="D61" s="21"/>
      <c r="E61" s="21"/>
      <c r="F61" s="21"/>
      <c r="G61" s="21"/>
      <c r="H61" s="47" t="str">
        <f t="shared" si="9"/>
        <v/>
      </c>
      <c r="I61" s="21"/>
      <c r="J61" s="46" t="str">
        <f t="shared" si="7"/>
        <v/>
      </c>
      <c r="K61" s="21"/>
      <c r="L61" s="21"/>
      <c r="M61" s="21"/>
      <c r="N61" s="21"/>
      <c r="O61" s="21"/>
      <c r="P61" s="19" t="b">
        <f t="shared" si="2"/>
        <v>0</v>
      </c>
      <c r="Q61" s="16" t="str">
        <f t="shared" si="4"/>
        <v/>
      </c>
      <c r="R61" s="16">
        <f t="shared" si="8"/>
        <v>3</v>
      </c>
      <c r="S61" s="16"/>
    </row>
    <row r="62" spans="1:19" s="28" customFormat="1" ht="26.25" customHeight="1" thickBot="1">
      <c r="A62" s="41">
        <v>61</v>
      </c>
      <c r="B62" s="46" t="str">
        <f>IF(ISBLANK(C62),"",'Team Summary'!$C$9 )</f>
        <v/>
      </c>
      <c r="C62" s="21"/>
      <c r="D62" s="21"/>
      <c r="E62" s="21"/>
      <c r="F62" s="21"/>
      <c r="G62" s="21"/>
      <c r="H62" s="47" t="str">
        <f t="shared" si="9"/>
        <v/>
      </c>
      <c r="I62" s="21"/>
      <c r="J62" s="46" t="str">
        <f t="shared" si="7"/>
        <v/>
      </c>
      <c r="K62" s="21"/>
      <c r="L62" s="21"/>
      <c r="M62" s="21"/>
      <c r="N62" s="21"/>
      <c r="O62" s="21"/>
      <c r="P62" s="19" t="b">
        <f t="shared" si="2"/>
        <v>0</v>
      </c>
      <c r="Q62" s="16" t="str">
        <f t="shared" si="4"/>
        <v/>
      </c>
      <c r="R62" s="16">
        <f t="shared" si="8"/>
        <v>3</v>
      </c>
      <c r="S62" s="16"/>
    </row>
    <row r="63" spans="1:19" s="28" customFormat="1" ht="26.25" customHeight="1" thickBot="1">
      <c r="A63" s="41">
        <v>62</v>
      </c>
      <c r="B63" s="46" t="str">
        <f>IF(ISBLANK(C63),"",'Team Summary'!$C$9 )</f>
        <v/>
      </c>
      <c r="C63" s="21"/>
      <c r="D63" s="21"/>
      <c r="E63" s="21"/>
      <c r="F63" s="21"/>
      <c r="G63" s="21"/>
      <c r="H63" s="47" t="str">
        <f t="shared" si="9"/>
        <v/>
      </c>
      <c r="I63" s="21"/>
      <c r="J63" s="46" t="str">
        <f t="shared" si="7"/>
        <v/>
      </c>
      <c r="K63" s="21"/>
      <c r="L63" s="21"/>
      <c r="M63" s="21"/>
      <c r="N63" s="21"/>
      <c r="O63" s="21"/>
      <c r="P63" s="19" t="b">
        <f t="shared" si="2"/>
        <v>0</v>
      </c>
      <c r="Q63" s="16" t="str">
        <f t="shared" si="4"/>
        <v/>
      </c>
      <c r="R63" s="16">
        <f t="shared" si="8"/>
        <v>3</v>
      </c>
      <c r="S63" s="16"/>
    </row>
    <row r="64" spans="1:19" s="28" customFormat="1" ht="26.25" customHeight="1" thickBot="1">
      <c r="A64" s="41">
        <v>63</v>
      </c>
      <c r="B64" s="46" t="str">
        <f>IF(ISBLANK(C64),"",'Team Summary'!$C$9 )</f>
        <v/>
      </c>
      <c r="C64" s="21"/>
      <c r="D64" s="21"/>
      <c r="E64" s="21"/>
      <c r="F64" s="21"/>
      <c r="G64" s="21"/>
      <c r="H64" s="47" t="str">
        <f t="shared" si="9"/>
        <v/>
      </c>
      <c r="I64" s="21"/>
      <c r="J64" s="46" t="str">
        <f t="shared" si="7"/>
        <v/>
      </c>
      <c r="K64" s="21"/>
      <c r="L64" s="21"/>
      <c r="M64" s="21"/>
      <c r="N64" s="21"/>
      <c r="O64" s="21"/>
      <c r="P64" s="19" t="b">
        <f t="shared" si="2"/>
        <v>0</v>
      </c>
      <c r="Q64" s="16" t="str">
        <f t="shared" si="4"/>
        <v/>
      </c>
      <c r="R64" s="16">
        <f t="shared" si="8"/>
        <v>3</v>
      </c>
      <c r="S64" s="16"/>
    </row>
    <row r="65" spans="1:19" s="28" customFormat="1" ht="26.25" customHeight="1" thickBot="1">
      <c r="A65" s="41">
        <v>64</v>
      </c>
      <c r="B65" s="46" t="str">
        <f>IF(ISBLANK(C65),"",'Team Summary'!$C$9 )</f>
        <v/>
      </c>
      <c r="C65" s="21"/>
      <c r="D65" s="21"/>
      <c r="E65" s="21"/>
      <c r="F65" s="21"/>
      <c r="G65" s="21"/>
      <c r="H65" s="47" t="str">
        <f t="shared" si="9"/>
        <v/>
      </c>
      <c r="I65" s="21"/>
      <c r="J65" s="46" t="str">
        <f t="shared" si="7"/>
        <v/>
      </c>
      <c r="K65" s="21"/>
      <c r="L65" s="21"/>
      <c r="M65" s="21"/>
      <c r="N65" s="21"/>
      <c r="O65" s="21"/>
      <c r="P65" s="19" t="b">
        <f t="shared" si="2"/>
        <v>0</v>
      </c>
      <c r="Q65" s="16" t="str">
        <f t="shared" si="4"/>
        <v/>
      </c>
      <c r="R65" s="16">
        <f t="shared" si="8"/>
        <v>3</v>
      </c>
      <c r="S65" s="16"/>
    </row>
    <row r="66" spans="1:19" s="28" customFormat="1" ht="26.25" customHeight="1" thickBot="1">
      <c r="A66" s="41">
        <v>65</v>
      </c>
      <c r="B66" s="46" t="str">
        <f>IF(ISBLANK(C66),"",'Team Summary'!$C$9 )</f>
        <v/>
      </c>
      <c r="C66" s="21"/>
      <c r="D66" s="21"/>
      <c r="E66" s="21"/>
      <c r="F66" s="21"/>
      <c r="G66" s="21"/>
      <c r="H66" s="47" t="str">
        <f t="shared" si="9"/>
        <v/>
      </c>
      <c r="I66" s="21"/>
      <c r="J66" s="46" t="str">
        <f t="shared" ref="J66:J76" si="10">IF(ISBLANK(C66),"",    IF(E66&lt;40544,"Adult","Child")    )</f>
        <v/>
      </c>
      <c r="K66" s="21"/>
      <c r="L66" s="21"/>
      <c r="M66" s="21"/>
      <c r="N66" s="21"/>
      <c r="O66" s="21"/>
      <c r="P66" s="19" t="b">
        <f t="shared" ref="P66:P76" si="11">IF(AND(NOT(ISBLANK(E66)),NOT(ISBLANK(F66)),NOT(ISBLANK(G66))),TRUE,FALSE)</f>
        <v>0</v>
      </c>
      <c r="Q66" s="16" t="str">
        <f t="shared" ref="Q66:Q76" si="12">IF(G66="2.5km","A",IF(G66="5km","B",IF(G66="10km","C","")))</f>
        <v/>
      </c>
      <c r="R66" s="16">
        <f t="shared" ref="R66:R76" si="13">IF(F66="Male",IF(E66&gt;31047,4,IF(E66&gt;27394,5,6)),IF(E66&gt;31047,1,IF(E66&gt;27394,2,3)))</f>
        <v>3</v>
      </c>
      <c r="S66" s="16"/>
    </row>
    <row r="67" spans="1:19" s="28" customFormat="1" ht="26.25" customHeight="1" thickBot="1">
      <c r="A67" s="41">
        <v>66</v>
      </c>
      <c r="B67" s="46" t="str">
        <f>IF(ISBLANK(C67),"",'Team Summary'!$C$9 )</f>
        <v/>
      </c>
      <c r="C67" s="21"/>
      <c r="D67" s="21"/>
      <c r="E67" s="21"/>
      <c r="F67" s="21"/>
      <c r="G67" s="21"/>
      <c r="H67" s="47" t="str">
        <f t="shared" si="9"/>
        <v/>
      </c>
      <c r="I67" s="21"/>
      <c r="J67" s="46" t="str">
        <f t="shared" si="10"/>
        <v/>
      </c>
      <c r="K67" s="21"/>
      <c r="L67" s="21"/>
      <c r="M67" s="21"/>
      <c r="N67" s="21"/>
      <c r="O67" s="21"/>
      <c r="P67" s="19" t="b">
        <f t="shared" si="11"/>
        <v>0</v>
      </c>
      <c r="Q67" s="16" t="str">
        <f t="shared" si="12"/>
        <v/>
      </c>
      <c r="R67" s="16">
        <f t="shared" si="13"/>
        <v>3</v>
      </c>
      <c r="S67" s="16"/>
    </row>
    <row r="68" spans="1:19" s="28" customFormat="1" ht="26.25" customHeight="1" thickBot="1">
      <c r="A68" s="41">
        <v>67</v>
      </c>
      <c r="B68" s="46" t="str">
        <f>IF(ISBLANK(C68),"",'Team Summary'!$C$9 )</f>
        <v/>
      </c>
      <c r="C68" s="21"/>
      <c r="D68" s="21"/>
      <c r="E68" s="21"/>
      <c r="F68" s="21"/>
      <c r="G68" s="21"/>
      <c r="H68" s="47" t="str">
        <f t="shared" si="9"/>
        <v/>
      </c>
      <c r="I68" s="21"/>
      <c r="J68" s="46" t="str">
        <f t="shared" si="10"/>
        <v/>
      </c>
      <c r="K68" s="21"/>
      <c r="L68" s="21"/>
      <c r="M68" s="21"/>
      <c r="N68" s="21"/>
      <c r="O68" s="21"/>
      <c r="P68" s="19" t="b">
        <f t="shared" si="11"/>
        <v>0</v>
      </c>
      <c r="Q68" s="16" t="str">
        <f t="shared" si="12"/>
        <v/>
      </c>
      <c r="R68" s="16">
        <f t="shared" si="13"/>
        <v>3</v>
      </c>
      <c r="S68" s="16"/>
    </row>
    <row r="69" spans="1:19" s="28" customFormat="1" ht="26.25" customHeight="1" thickBot="1">
      <c r="A69" s="41">
        <v>68</v>
      </c>
      <c r="B69" s="46" t="str">
        <f>IF(ISBLANK(C69),"",'Team Summary'!$C$9 )</f>
        <v/>
      </c>
      <c r="C69" s="21"/>
      <c r="D69" s="21"/>
      <c r="E69" s="21"/>
      <c r="F69" s="21"/>
      <c r="G69" s="21"/>
      <c r="H69" s="47" t="str">
        <f t="shared" si="9"/>
        <v/>
      </c>
      <c r="I69" s="21"/>
      <c r="J69" s="46" t="str">
        <f t="shared" si="10"/>
        <v/>
      </c>
      <c r="K69" s="21"/>
      <c r="L69" s="21"/>
      <c r="M69" s="21"/>
      <c r="N69" s="21"/>
      <c r="O69" s="21"/>
      <c r="P69" s="19" t="b">
        <f t="shared" si="11"/>
        <v>0</v>
      </c>
      <c r="Q69" s="16" t="str">
        <f t="shared" si="12"/>
        <v/>
      </c>
      <c r="R69" s="16">
        <f t="shared" si="13"/>
        <v>3</v>
      </c>
      <c r="S69" s="16"/>
    </row>
    <row r="70" spans="1:19" s="28" customFormat="1" ht="26.25" customHeight="1" thickBot="1">
      <c r="A70" s="41">
        <v>69</v>
      </c>
      <c r="B70" s="46" t="str">
        <f>IF(ISBLANK(C70),"",'Team Summary'!$C$9 )</f>
        <v/>
      </c>
      <c r="C70" s="21"/>
      <c r="D70" s="21"/>
      <c r="E70" s="21"/>
      <c r="F70" s="21"/>
      <c r="G70" s="21"/>
      <c r="H70" s="47" t="str">
        <f t="shared" si="9"/>
        <v/>
      </c>
      <c r="I70" s="21"/>
      <c r="J70" s="46" t="str">
        <f t="shared" si="10"/>
        <v/>
      </c>
      <c r="K70" s="21"/>
      <c r="L70" s="21"/>
      <c r="M70" s="21"/>
      <c r="N70" s="21"/>
      <c r="O70" s="21"/>
      <c r="P70" s="19" t="b">
        <f t="shared" si="11"/>
        <v>0</v>
      </c>
      <c r="Q70" s="16" t="str">
        <f t="shared" si="12"/>
        <v/>
      </c>
      <c r="R70" s="16">
        <f t="shared" si="13"/>
        <v>3</v>
      </c>
      <c r="S70" s="16"/>
    </row>
    <row r="71" spans="1:19" s="28" customFormat="1" ht="26.25" customHeight="1" thickBot="1">
      <c r="A71" s="41">
        <v>70</v>
      </c>
      <c r="B71" s="46" t="str">
        <f>IF(ISBLANK(C71),"",'Team Summary'!$C$9 )</f>
        <v/>
      </c>
      <c r="C71" s="21"/>
      <c r="D71" s="21"/>
      <c r="E71" s="21"/>
      <c r="F71" s="21"/>
      <c r="G71" s="21"/>
      <c r="H71" s="47" t="str">
        <f t="shared" si="9"/>
        <v/>
      </c>
      <c r="I71" s="21"/>
      <c r="J71" s="46" t="str">
        <f t="shared" si="10"/>
        <v/>
      </c>
      <c r="K71" s="21"/>
      <c r="L71" s="21"/>
      <c r="M71" s="21"/>
      <c r="N71" s="21"/>
      <c r="O71" s="21"/>
      <c r="P71" s="19" t="b">
        <f t="shared" si="11"/>
        <v>0</v>
      </c>
      <c r="Q71" s="16" t="str">
        <f t="shared" si="12"/>
        <v/>
      </c>
      <c r="R71" s="16">
        <f t="shared" si="13"/>
        <v>3</v>
      </c>
      <c r="S71" s="16"/>
    </row>
    <row r="72" spans="1:19" s="28" customFormat="1" ht="26.25" customHeight="1" thickBot="1">
      <c r="A72" s="41">
        <v>71</v>
      </c>
      <c r="B72" s="46" t="str">
        <f>IF(ISBLANK(C72),"",'Team Summary'!$C$9 )</f>
        <v/>
      </c>
      <c r="C72" s="21"/>
      <c r="D72" s="21"/>
      <c r="E72" s="21"/>
      <c r="F72" s="21"/>
      <c r="G72" s="21"/>
      <c r="H72" s="47" t="str">
        <f t="shared" si="9"/>
        <v/>
      </c>
      <c r="I72" s="21"/>
      <c r="J72" s="46" t="str">
        <f t="shared" si="10"/>
        <v/>
      </c>
      <c r="K72" s="21"/>
      <c r="L72" s="21"/>
      <c r="M72" s="21"/>
      <c r="N72" s="21"/>
      <c r="O72" s="21"/>
      <c r="P72" s="19" t="b">
        <f t="shared" si="11"/>
        <v>0</v>
      </c>
      <c r="Q72" s="16" t="str">
        <f t="shared" si="12"/>
        <v/>
      </c>
      <c r="R72" s="16">
        <f t="shared" si="13"/>
        <v>3</v>
      </c>
      <c r="S72" s="16"/>
    </row>
    <row r="73" spans="1:19" s="28" customFormat="1" ht="26.25" customHeight="1" thickBot="1">
      <c r="A73" s="41">
        <v>72</v>
      </c>
      <c r="B73" s="46" t="str">
        <f>IF(ISBLANK(C73),"",'Team Summary'!$C$9 )</f>
        <v/>
      </c>
      <c r="C73" s="21"/>
      <c r="D73" s="21"/>
      <c r="E73" s="21"/>
      <c r="F73" s="21"/>
      <c r="G73" s="21"/>
      <c r="H73" s="47" t="str">
        <f t="shared" si="9"/>
        <v/>
      </c>
      <c r="I73" s="21"/>
      <c r="J73" s="46" t="str">
        <f t="shared" si="10"/>
        <v/>
      </c>
      <c r="K73" s="21"/>
      <c r="L73" s="21"/>
      <c r="M73" s="21"/>
      <c r="N73" s="21"/>
      <c r="O73" s="21"/>
      <c r="P73" s="19" t="b">
        <f t="shared" si="11"/>
        <v>0</v>
      </c>
      <c r="Q73" s="16" t="str">
        <f t="shared" si="12"/>
        <v/>
      </c>
      <c r="R73" s="16">
        <f t="shared" si="13"/>
        <v>3</v>
      </c>
      <c r="S73" s="16"/>
    </row>
    <row r="74" spans="1:19" s="28" customFormat="1" ht="26.25" customHeight="1" thickBot="1">
      <c r="A74" s="41">
        <v>73</v>
      </c>
      <c r="B74" s="46" t="str">
        <f>IF(ISBLANK(C74),"",'Team Summary'!$C$9 )</f>
        <v/>
      </c>
      <c r="C74" s="21"/>
      <c r="D74" s="21"/>
      <c r="E74" s="21"/>
      <c r="F74" s="21"/>
      <c r="G74" s="21"/>
      <c r="H74" s="47" t="str">
        <f t="shared" si="9"/>
        <v/>
      </c>
      <c r="I74" s="21"/>
      <c r="J74" s="46" t="str">
        <f t="shared" si="10"/>
        <v/>
      </c>
      <c r="K74" s="21"/>
      <c r="L74" s="21"/>
      <c r="M74" s="21"/>
      <c r="N74" s="21"/>
      <c r="O74" s="21"/>
      <c r="P74" s="19" t="b">
        <f t="shared" si="11"/>
        <v>0</v>
      </c>
      <c r="Q74" s="16" t="str">
        <f t="shared" si="12"/>
        <v/>
      </c>
      <c r="R74" s="16">
        <f t="shared" si="13"/>
        <v>3</v>
      </c>
      <c r="S74" s="16"/>
    </row>
    <row r="75" spans="1:19" s="28" customFormat="1" ht="26.25" customHeight="1" thickBot="1">
      <c r="A75" s="41">
        <v>74</v>
      </c>
      <c r="B75" s="46" t="str">
        <f>IF(ISBLANK(C75),"",'Team Summary'!$C$9 )</f>
        <v/>
      </c>
      <c r="C75" s="21"/>
      <c r="D75" s="21"/>
      <c r="E75" s="21"/>
      <c r="F75" s="21"/>
      <c r="G75" s="21"/>
      <c r="H75" s="47" t="str">
        <f t="shared" si="9"/>
        <v/>
      </c>
      <c r="I75" s="21"/>
      <c r="J75" s="46" t="str">
        <f t="shared" si="10"/>
        <v/>
      </c>
      <c r="K75" s="21"/>
      <c r="L75" s="21"/>
      <c r="M75" s="21"/>
      <c r="N75" s="21"/>
      <c r="O75" s="21"/>
      <c r="P75" s="19" t="b">
        <f t="shared" si="11"/>
        <v>0</v>
      </c>
      <c r="Q75" s="16" t="str">
        <f t="shared" si="12"/>
        <v/>
      </c>
      <c r="R75" s="16">
        <f t="shared" si="13"/>
        <v>3</v>
      </c>
      <c r="S75" s="16"/>
    </row>
    <row r="76" spans="1:19" s="28" customFormat="1" ht="26.25" customHeight="1" thickBot="1">
      <c r="A76" s="42">
        <v>75</v>
      </c>
      <c r="B76" s="46" t="str">
        <f>IF(ISBLANK(C76),"",'Team Summary'!$C$9 )</f>
        <v/>
      </c>
      <c r="C76" s="43"/>
      <c r="D76" s="43"/>
      <c r="E76" s="43"/>
      <c r="F76" s="43"/>
      <c r="G76" s="43"/>
      <c r="H76" s="48" t="str">
        <f t="shared" si="9"/>
        <v/>
      </c>
      <c r="I76" s="43"/>
      <c r="J76" s="46" t="str">
        <f t="shared" si="10"/>
        <v/>
      </c>
      <c r="K76" s="43"/>
      <c r="L76" s="43"/>
      <c r="M76" s="43"/>
      <c r="N76" s="43"/>
      <c r="O76" s="43"/>
      <c r="P76" s="19" t="b">
        <f t="shared" si="11"/>
        <v>0</v>
      </c>
      <c r="Q76" s="16" t="str">
        <f t="shared" si="12"/>
        <v/>
      </c>
      <c r="R76" s="16">
        <f t="shared" si="13"/>
        <v>3</v>
      </c>
      <c r="S76" s="16"/>
    </row>
  </sheetData>
  <conditionalFormatting sqref="C2:C76 F2:I76">
    <cfRule type="expression" dxfId="8" priority="12">
      <formula>AND($P2,$I2&lt;&gt;"",)</formula>
    </cfRule>
  </conditionalFormatting>
  <conditionalFormatting sqref="J2:J76">
    <cfRule type="expression" dxfId="7" priority="11">
      <formula>AND($P2,$I2&lt;&gt;"",)</formula>
    </cfRule>
  </conditionalFormatting>
  <conditionalFormatting sqref="O2:O76">
    <cfRule type="expression" dxfId="6" priority="7">
      <formula>AND($P2,$I2&lt;&gt;"",)</formula>
    </cfRule>
  </conditionalFormatting>
  <conditionalFormatting sqref="D2:D76">
    <cfRule type="expression" dxfId="5" priority="6">
      <formula>AND($P2,$I2&lt;&gt;"",)</formula>
    </cfRule>
  </conditionalFormatting>
  <conditionalFormatting sqref="E2:E76">
    <cfRule type="expression" dxfId="4" priority="5">
      <formula>AND($P2,$I2&lt;&gt;"",)</formula>
    </cfRule>
  </conditionalFormatting>
  <conditionalFormatting sqref="B2:B76">
    <cfRule type="expression" dxfId="3" priority="4">
      <formula>AND($P2,$I2&lt;&gt;"",)</formula>
    </cfRule>
  </conditionalFormatting>
  <conditionalFormatting sqref="N2:N76">
    <cfRule type="expression" dxfId="2" priority="3">
      <formula>AND($P2,$I2&lt;&gt;"",)</formula>
    </cfRule>
  </conditionalFormatting>
  <conditionalFormatting sqref="L2:M76">
    <cfRule type="expression" dxfId="1" priority="2">
      <formula>AND($P2,$I2&lt;&gt;"",)</formula>
    </cfRule>
  </conditionalFormatting>
  <conditionalFormatting sqref="K2:K76">
    <cfRule type="expression" dxfId="0" priority="1">
      <formula>AND($P2,$I2&lt;&gt;"",)</formula>
    </cfRule>
  </conditionalFormatting>
  <dataValidations count="6">
    <dataValidation type="list" allowBlank="1" showErrorMessage="1" sqref="I2:I76">
      <formula1>"S,M,L,XL,2XL,3XL"</formula1>
    </dataValidation>
    <dataValidation type="list" allowBlank="1" showErrorMessage="1" sqref="F2:F76">
      <formula1>"Female,Male"</formula1>
    </dataValidation>
    <dataValidation type="list" allowBlank="1" showErrorMessage="1" sqref="G2:G76">
      <formula1>"2.5km,5km,10km"</formula1>
    </dataValidation>
    <dataValidation type="list" allowBlank="1" showErrorMessage="1" sqref="N2:N76">
      <formula1>"No Restriction, No Gluten, Veggie, Vegan"</formula1>
    </dataValidation>
    <dataValidation type="list" allowBlank="1" showErrorMessage="1" sqref="L2:L76">
      <formula1>"Cité du Train,Musée de l'Automobile"</formula1>
    </dataValidation>
    <dataValidation type="list" allowBlank="1" showErrorMessage="1" sqref="K2:K76">
      <formula1>"1,2,3,4,5"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'Hotel List'!$A$2:$A$11</xm:f>
          </x14:formula1>
          <xm:sqref>M2:M76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22" sqref="C22"/>
    </sheetView>
  </sheetViews>
  <sheetFormatPr baseColWidth="10" defaultRowHeight="12.5"/>
  <cols>
    <col min="1" max="1" width="20.36328125" customWidth="1"/>
    <col min="2" max="2" width="15.08984375" customWidth="1"/>
    <col min="3" max="3" width="34.81640625" customWidth="1"/>
    <col min="4" max="4" width="33.36328125" customWidth="1"/>
    <col min="5" max="5" width="54.453125" customWidth="1"/>
  </cols>
  <sheetData>
    <row r="1" spans="1:5" ht="28.5" thickBot="1">
      <c r="A1" s="92" t="s">
        <v>60</v>
      </c>
      <c r="B1" s="92" t="s">
        <v>61</v>
      </c>
      <c r="C1" s="92" t="s">
        <v>62</v>
      </c>
      <c r="D1" s="92" t="s">
        <v>63</v>
      </c>
      <c r="E1" s="93" t="s">
        <v>64</v>
      </c>
    </row>
    <row r="2" spans="1:5" ht="26.5" thickBot="1">
      <c r="A2" s="94" t="s">
        <v>65</v>
      </c>
      <c r="B2" s="94" t="s">
        <v>66</v>
      </c>
      <c r="C2" s="94" t="s">
        <v>67</v>
      </c>
      <c r="D2" s="94" t="s">
        <v>68</v>
      </c>
      <c r="E2" s="95" t="s">
        <v>69</v>
      </c>
    </row>
    <row r="3" spans="1:5">
      <c r="A3" s="100" t="s">
        <v>70</v>
      </c>
      <c r="B3" s="100" t="s">
        <v>71</v>
      </c>
      <c r="C3" s="100" t="s">
        <v>72</v>
      </c>
      <c r="D3" s="100" t="s">
        <v>73</v>
      </c>
      <c r="E3" s="96" t="s">
        <v>74</v>
      </c>
    </row>
    <row r="4" spans="1:5" ht="25.5" thickBot="1">
      <c r="A4" s="101"/>
      <c r="B4" s="101"/>
      <c r="C4" s="101"/>
      <c r="D4" s="101"/>
      <c r="E4" s="97" t="s">
        <v>75</v>
      </c>
    </row>
    <row r="5" spans="1:5" ht="26.5" thickBot="1">
      <c r="A5" s="94" t="s">
        <v>76</v>
      </c>
      <c r="B5" s="94" t="s">
        <v>77</v>
      </c>
      <c r="C5" s="94" t="s">
        <v>72</v>
      </c>
      <c r="D5" s="94" t="s">
        <v>78</v>
      </c>
      <c r="E5" s="95" t="s">
        <v>79</v>
      </c>
    </row>
    <row r="6" spans="1:5" ht="26.5" thickBot="1">
      <c r="A6" s="94" t="s">
        <v>80</v>
      </c>
      <c r="B6" s="94" t="s">
        <v>81</v>
      </c>
      <c r="C6" s="94" t="s">
        <v>72</v>
      </c>
      <c r="D6" s="94" t="s">
        <v>78</v>
      </c>
      <c r="E6" s="95" t="s">
        <v>82</v>
      </c>
    </row>
    <row r="7" spans="1:5" ht="26.5" thickBot="1">
      <c r="A7" s="94" t="s">
        <v>83</v>
      </c>
      <c r="B7" s="94" t="s">
        <v>84</v>
      </c>
      <c r="C7" s="94" t="s">
        <v>72</v>
      </c>
      <c r="D7" s="94" t="s">
        <v>78</v>
      </c>
      <c r="E7" s="95" t="s">
        <v>85</v>
      </c>
    </row>
    <row r="8" spans="1:5" ht="26.5" thickBot="1">
      <c r="A8" s="98" t="s">
        <v>86</v>
      </c>
      <c r="B8" s="98" t="s">
        <v>87</v>
      </c>
      <c r="C8" s="98" t="s">
        <v>88</v>
      </c>
      <c r="D8" s="98" t="s">
        <v>89</v>
      </c>
      <c r="E8" s="99" t="s">
        <v>90</v>
      </c>
    </row>
    <row r="9" spans="1:5" ht="26.5" thickBot="1">
      <c r="A9" s="98" t="s">
        <v>91</v>
      </c>
      <c r="B9" s="98" t="s">
        <v>87</v>
      </c>
      <c r="C9" s="98" t="s">
        <v>88</v>
      </c>
      <c r="D9" s="98" t="s">
        <v>89</v>
      </c>
      <c r="E9" s="99" t="s">
        <v>92</v>
      </c>
    </row>
    <row r="10" spans="1:5" ht="26.5" thickBot="1">
      <c r="A10" s="98" t="s">
        <v>93</v>
      </c>
      <c r="B10" s="98" t="s">
        <v>94</v>
      </c>
      <c r="C10" s="98" t="s">
        <v>88</v>
      </c>
      <c r="D10" s="98" t="s">
        <v>89</v>
      </c>
      <c r="E10" s="99" t="s">
        <v>95</v>
      </c>
    </row>
    <row r="11" spans="1:5" ht="26.5" thickBot="1">
      <c r="A11" s="98" t="s">
        <v>96</v>
      </c>
      <c r="B11" s="98" t="s">
        <v>97</v>
      </c>
      <c r="C11" s="98" t="s">
        <v>88</v>
      </c>
      <c r="D11" s="98" t="s">
        <v>89</v>
      </c>
      <c r="E11" s="99" t="s">
        <v>98</v>
      </c>
    </row>
  </sheetData>
  <mergeCells count="4">
    <mergeCell ref="A3:A4"/>
    <mergeCell ref="B3:B4"/>
    <mergeCell ref="C3:C4"/>
    <mergeCell ref="D3:D4"/>
  </mergeCells>
  <hyperlinks>
    <hyperlink ref="E2" r:id="rId1"/>
    <hyperlink ref="E3" r:id="rId2"/>
    <hyperlink ref="E4" r:id="rId3" display="https://mulhousealsace.sharepoint.com/:w:/r/sites/CrossAriane/Shared Documents/Comit%C3%A9 Organisation Cross Ariane/H%C3%A9bergement CSRA/formulaire-resa-csra-groupe.docx?d=w66897baf101e4175a3724070ff77a480&amp;csf=1&amp;web=1&amp;e=Ina9c5"/>
    <hyperlink ref="E5" r:id="rId4"/>
    <hyperlink ref="E6" r:id="rId5"/>
    <hyperlink ref="E7" r:id="rId6"/>
    <hyperlink ref="E8" r:id="rId7"/>
    <hyperlink ref="E9" r:id="rId8"/>
    <hyperlink ref="E10" r:id="rId9"/>
    <hyperlink ref="E11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GUIDE</vt:lpstr>
      <vt:lpstr>Team Summary</vt:lpstr>
      <vt:lpstr>Member List</vt:lpstr>
      <vt:lpstr>Hotel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Delorme David</dc:creator>
  <cp:lastModifiedBy>Delorme David</cp:lastModifiedBy>
  <dcterms:created xsi:type="dcterms:W3CDTF">2024-06-14T14:07:17Z</dcterms:created>
  <dcterms:modified xsi:type="dcterms:W3CDTF">2025-05-16T13:48:35Z</dcterms:modified>
</cp:coreProperties>
</file>